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2018\ПХД 2018\"/>
    </mc:Choice>
  </mc:AlternateContent>
  <bookViews>
    <workbookView xWindow="0" yWindow="0" windowWidth="19170" windowHeight="10830" activeTab="2"/>
  </bookViews>
  <sheets>
    <sheet name="титлист" sheetId="8" r:id="rId1"/>
    <sheet name="табл1" sheetId="5" r:id="rId2"/>
    <sheet name="табл 2  (2017-2019 гг.)" sheetId="13" r:id="rId3"/>
    <sheet name="табл 2.1" sheetId="14" r:id="rId4"/>
    <sheet name="Табл 3, 4" sheetId="7" r:id="rId5"/>
  </sheets>
  <definedNames>
    <definedName name="_xlnm.Print_Area" localSheetId="2">'табл 2  (2017-2019 гг.)'!$A$1:$Y$373</definedName>
    <definedName name="_xlnm.Print_Area" localSheetId="3">'табл 2.1'!$A$1:$L$40</definedName>
    <definedName name="_xlnm.Print_Area" localSheetId="1">табл1!$A$1:$C$24</definedName>
    <definedName name="_xlnm.Print_Area" localSheetId="0">титлист!$A$1:$I$108</definedName>
  </definedNames>
  <calcPr calcId="162913"/>
</workbook>
</file>

<file path=xl/calcChain.xml><?xml version="1.0" encoding="utf-8"?>
<calcChain xmlns="http://schemas.openxmlformats.org/spreadsheetml/2006/main">
  <c r="J52" i="13" l="1"/>
  <c r="I52" i="13"/>
  <c r="J44" i="13"/>
  <c r="I44" i="13"/>
  <c r="I26" i="14" l="1"/>
  <c r="F26" i="14" s="1"/>
  <c r="I27" i="14"/>
  <c r="H27" i="14"/>
  <c r="H26" i="14"/>
  <c r="H13" i="14"/>
  <c r="I13" i="14"/>
  <c r="H31" i="14"/>
  <c r="E31" i="14" s="1"/>
  <c r="I31" i="14"/>
  <c r="G31" i="14"/>
  <c r="D31" i="14" s="1"/>
  <c r="E26" i="14"/>
  <c r="E27" i="14"/>
  <c r="G27" i="14"/>
  <c r="G26" i="14"/>
  <c r="G15" i="14" s="1"/>
  <c r="H19" i="14"/>
  <c r="I19" i="14"/>
  <c r="I15" i="14" s="1"/>
  <c r="G19" i="14"/>
  <c r="D19" i="14" s="1"/>
  <c r="D26" i="14"/>
  <c r="G13" i="14"/>
  <c r="D40" i="14"/>
  <c r="F40" i="14"/>
  <c r="E40" i="14"/>
  <c r="F39" i="14"/>
  <c r="E39" i="14"/>
  <c r="D39" i="14"/>
  <c r="F38" i="14"/>
  <c r="E38" i="14"/>
  <c r="D38" i="14"/>
  <c r="D37" i="14"/>
  <c r="F37" i="14"/>
  <c r="E37" i="14"/>
  <c r="F36" i="14"/>
  <c r="D36" i="14"/>
  <c r="E36" i="14"/>
  <c r="I35" i="14"/>
  <c r="F35" i="14" s="1"/>
  <c r="H35" i="14"/>
  <c r="G35" i="14"/>
  <c r="D35" i="14" s="1"/>
  <c r="E35" i="14"/>
  <c r="F34" i="14"/>
  <c r="E34" i="14"/>
  <c r="D34" i="14"/>
  <c r="F33" i="14"/>
  <c r="E33" i="14"/>
  <c r="D33" i="14"/>
  <c r="F32" i="14"/>
  <c r="E32" i="14"/>
  <c r="D32" i="14"/>
  <c r="F31" i="14"/>
  <c r="D30" i="14"/>
  <c r="F30" i="14"/>
  <c r="E30" i="14"/>
  <c r="F29" i="14"/>
  <c r="D29" i="14"/>
  <c r="E29" i="14"/>
  <c r="F28" i="14"/>
  <c r="E28" i="14"/>
  <c r="D28" i="14"/>
  <c r="F27" i="14"/>
  <c r="D27" i="14"/>
  <c r="D20" i="14"/>
  <c r="F20" i="14"/>
  <c r="E20" i="14"/>
  <c r="E19" i="14"/>
  <c r="F18" i="14"/>
  <c r="E18" i="14"/>
  <c r="D18" i="14"/>
  <c r="F16" i="14"/>
  <c r="E16" i="14"/>
  <c r="D16" i="14"/>
  <c r="F25" i="14"/>
  <c r="E25" i="14"/>
  <c r="D25" i="14"/>
  <c r="D24" i="14"/>
  <c r="F23" i="14"/>
  <c r="E23" i="14"/>
  <c r="D23" i="14"/>
  <c r="E22" i="14"/>
  <c r="F22" i="14"/>
  <c r="D22" i="14"/>
  <c r="E21" i="14"/>
  <c r="D21" i="14"/>
  <c r="E14" i="14"/>
  <c r="F14" i="14"/>
  <c r="D14" i="14"/>
  <c r="F17" i="14"/>
  <c r="E17" i="14"/>
  <c r="L12" i="14"/>
  <c r="K12" i="14"/>
  <c r="J12" i="14"/>
  <c r="H15" i="14" l="1"/>
  <c r="H12" i="14" s="1"/>
  <c r="F19" i="14"/>
  <c r="G12" i="14"/>
  <c r="D12" i="14" s="1"/>
  <c r="F21" i="14"/>
  <c r="D13" i="14"/>
  <c r="F15" i="14"/>
  <c r="D17" i="14"/>
  <c r="C15" i="5"/>
  <c r="D15" i="14" l="1"/>
  <c r="E15" i="14"/>
  <c r="F13" i="14"/>
  <c r="I12" i="14"/>
  <c r="F12" i="14" s="1"/>
  <c r="I175" i="13"/>
  <c r="J175" i="13"/>
  <c r="H175" i="13"/>
  <c r="E13" i="14" l="1"/>
  <c r="E12" i="14"/>
  <c r="I188" i="13"/>
  <c r="J188" i="13"/>
  <c r="I165" i="13"/>
  <c r="J165" i="13"/>
  <c r="J135" i="13"/>
  <c r="I135" i="13"/>
  <c r="I137" i="13"/>
  <c r="J137" i="13"/>
  <c r="K256" i="13" l="1"/>
  <c r="H137" i="13" l="1"/>
  <c r="H145" i="13"/>
  <c r="H135" i="13"/>
  <c r="H165" i="13"/>
  <c r="H188" i="13"/>
  <c r="H179" i="13"/>
  <c r="K313" i="13" l="1"/>
  <c r="E183" i="13" l="1"/>
  <c r="E184" i="13"/>
  <c r="E185" i="13"/>
  <c r="F185" i="13"/>
  <c r="C21" i="5" l="1"/>
  <c r="C22" i="5"/>
  <c r="E17" i="13" l="1"/>
  <c r="F262" i="13" l="1"/>
  <c r="G262" i="13"/>
  <c r="E262" i="13"/>
  <c r="J58" i="13" l="1"/>
  <c r="E187" i="13" l="1"/>
  <c r="F187" i="13"/>
  <c r="G187" i="13"/>
  <c r="F136" i="13" l="1"/>
  <c r="G136" i="13"/>
  <c r="E186" i="13"/>
  <c r="F186" i="13"/>
  <c r="G186" i="13"/>
  <c r="G128" i="13"/>
  <c r="G364" i="13"/>
  <c r="F364" i="13"/>
  <c r="E364" i="13"/>
  <c r="G363" i="13"/>
  <c r="F363" i="13"/>
  <c r="E363" i="13"/>
  <c r="G362" i="13"/>
  <c r="F362" i="13"/>
  <c r="E362" i="13"/>
  <c r="G361" i="13"/>
  <c r="F361" i="13"/>
  <c r="E361" i="13"/>
  <c r="G360" i="13"/>
  <c r="F360" i="13"/>
  <c r="E360" i="13"/>
  <c r="G359" i="13"/>
  <c r="F359" i="13"/>
  <c r="E359" i="13"/>
  <c r="G358" i="13"/>
  <c r="F358" i="13"/>
  <c r="E358" i="13"/>
  <c r="Y357" i="13"/>
  <c r="X357" i="13"/>
  <c r="W357" i="13"/>
  <c r="V357" i="13"/>
  <c r="U357" i="13"/>
  <c r="T357" i="13"/>
  <c r="S357" i="13"/>
  <c r="R357" i="13"/>
  <c r="Q357" i="13"/>
  <c r="P357" i="13"/>
  <c r="O357" i="13"/>
  <c r="N357" i="13"/>
  <c r="M357" i="13"/>
  <c r="L357" i="13"/>
  <c r="K357" i="13"/>
  <c r="J357" i="13"/>
  <c r="I357" i="13"/>
  <c r="H357" i="13"/>
  <c r="G356" i="13"/>
  <c r="F356" i="13"/>
  <c r="E356" i="13"/>
  <c r="G355" i="13"/>
  <c r="F355" i="13"/>
  <c r="E355" i="13"/>
  <c r="G354" i="13"/>
  <c r="F354" i="13"/>
  <c r="E354" i="13"/>
  <c r="G353" i="13"/>
  <c r="F353" i="13"/>
  <c r="E353" i="13"/>
  <c r="G352" i="13"/>
  <c r="F352" i="13"/>
  <c r="E352" i="13"/>
  <c r="G351" i="13"/>
  <c r="G350" i="13" s="1"/>
  <c r="F351" i="13"/>
  <c r="E351" i="13"/>
  <c r="Y350" i="13"/>
  <c r="X350" i="13"/>
  <c r="W350" i="13"/>
  <c r="V350" i="13"/>
  <c r="U350" i="13"/>
  <c r="T350" i="13"/>
  <c r="S350" i="13"/>
  <c r="R350" i="13"/>
  <c r="Q350" i="13"/>
  <c r="P350" i="13"/>
  <c r="O350" i="13"/>
  <c r="N350" i="13"/>
  <c r="M350" i="13"/>
  <c r="L350" i="13"/>
  <c r="K350" i="13"/>
  <c r="J350" i="13"/>
  <c r="I350" i="13"/>
  <c r="H350" i="13"/>
  <c r="G349" i="13"/>
  <c r="F349" i="13"/>
  <c r="E349" i="13"/>
  <c r="G348" i="13"/>
  <c r="F348" i="13"/>
  <c r="E348" i="13"/>
  <c r="G347" i="13"/>
  <c r="F347" i="13"/>
  <c r="E347" i="13"/>
  <c r="G346" i="13"/>
  <c r="F346" i="13"/>
  <c r="E346" i="13"/>
  <c r="G345" i="13"/>
  <c r="F345" i="13"/>
  <c r="E345" i="13"/>
  <c r="G344" i="13"/>
  <c r="F344" i="13"/>
  <c r="E344" i="13"/>
  <c r="Y343" i="13"/>
  <c r="X343" i="13"/>
  <c r="W343" i="13"/>
  <c r="V343" i="13"/>
  <c r="U343" i="13"/>
  <c r="T343" i="13"/>
  <c r="S343" i="13"/>
  <c r="R343" i="13"/>
  <c r="Q343" i="13"/>
  <c r="P343" i="13"/>
  <c r="O343" i="13"/>
  <c r="N343" i="13"/>
  <c r="M343" i="13"/>
  <c r="L343" i="13"/>
  <c r="K343" i="13"/>
  <c r="J343" i="13"/>
  <c r="I343" i="13"/>
  <c r="H343" i="13"/>
  <c r="G342" i="13"/>
  <c r="F342" i="13"/>
  <c r="E342" i="13"/>
  <c r="G341" i="13"/>
  <c r="F341" i="13"/>
  <c r="E341" i="13"/>
  <c r="G340" i="13"/>
  <c r="F340" i="13"/>
  <c r="E340" i="13"/>
  <c r="G339" i="13"/>
  <c r="F339" i="13"/>
  <c r="E339" i="13"/>
  <c r="G338" i="13"/>
  <c r="F338" i="13"/>
  <c r="E338" i="13"/>
  <c r="Y337" i="13"/>
  <c r="X337" i="13"/>
  <c r="W337" i="13"/>
  <c r="V337" i="13"/>
  <c r="U337" i="13"/>
  <c r="T337" i="13"/>
  <c r="S337" i="13"/>
  <c r="R337" i="13"/>
  <c r="Q337" i="13"/>
  <c r="P337" i="13"/>
  <c r="O337" i="13"/>
  <c r="N337" i="13"/>
  <c r="M337" i="13"/>
  <c r="L337" i="13"/>
  <c r="K337" i="13"/>
  <c r="J337" i="13"/>
  <c r="I337" i="13"/>
  <c r="H337" i="13"/>
  <c r="G336" i="13"/>
  <c r="F336" i="13"/>
  <c r="E336" i="13"/>
  <c r="G335" i="13"/>
  <c r="F335" i="13"/>
  <c r="E335" i="13"/>
  <c r="G334" i="13"/>
  <c r="F334" i="13"/>
  <c r="E334" i="13"/>
  <c r="G333" i="13"/>
  <c r="F333" i="13"/>
  <c r="E333" i="13"/>
  <c r="G332" i="13"/>
  <c r="F332" i="13"/>
  <c r="E332" i="13"/>
  <c r="Y331" i="13"/>
  <c r="X331" i="13"/>
  <c r="W331" i="13"/>
  <c r="V331" i="13"/>
  <c r="U331" i="13"/>
  <c r="T331" i="13"/>
  <c r="S331" i="13"/>
  <c r="R331" i="13"/>
  <c r="Q331" i="13"/>
  <c r="P331" i="13"/>
  <c r="O331" i="13"/>
  <c r="N331" i="13"/>
  <c r="M331" i="13"/>
  <c r="L331" i="13"/>
  <c r="K331" i="13"/>
  <c r="J331" i="13"/>
  <c r="I331" i="13"/>
  <c r="H331" i="13"/>
  <c r="G330" i="13"/>
  <c r="F330" i="13"/>
  <c r="E330" i="13"/>
  <c r="G329" i="13"/>
  <c r="F329" i="13"/>
  <c r="E329" i="13"/>
  <c r="E328" i="13" s="1"/>
  <c r="Y328" i="13"/>
  <c r="X328" i="13"/>
  <c r="W328" i="13"/>
  <c r="V328" i="13"/>
  <c r="U328" i="13"/>
  <c r="T328" i="13"/>
  <c r="S328" i="13"/>
  <c r="R328" i="13"/>
  <c r="Q328" i="13"/>
  <c r="P328" i="13"/>
  <c r="O328" i="13"/>
  <c r="N328" i="13"/>
  <c r="M328" i="13"/>
  <c r="L328" i="13"/>
  <c r="K328" i="13"/>
  <c r="J328" i="13"/>
  <c r="I328" i="13"/>
  <c r="H328" i="13"/>
  <c r="G324" i="13"/>
  <c r="F324" i="13"/>
  <c r="E324" i="13"/>
  <c r="G323" i="13"/>
  <c r="F323" i="13"/>
  <c r="E323" i="13"/>
  <c r="G322" i="13"/>
  <c r="F322" i="13"/>
  <c r="E322" i="13"/>
  <c r="G321" i="13"/>
  <c r="F321" i="13"/>
  <c r="E321" i="13"/>
  <c r="Y320" i="13"/>
  <c r="X320" i="13"/>
  <c r="W320" i="13"/>
  <c r="V320" i="13"/>
  <c r="U320" i="13"/>
  <c r="T320" i="13"/>
  <c r="S320" i="13"/>
  <c r="R320" i="13"/>
  <c r="Q320" i="13"/>
  <c r="P320" i="13"/>
  <c r="O320" i="13"/>
  <c r="N320" i="13"/>
  <c r="M320" i="13"/>
  <c r="L320" i="13"/>
  <c r="K320" i="13"/>
  <c r="J320" i="13"/>
  <c r="I320" i="13"/>
  <c r="H320" i="13"/>
  <c r="G319" i="13"/>
  <c r="F319" i="13"/>
  <c r="E319" i="13"/>
  <c r="G318" i="13"/>
  <c r="F318" i="13"/>
  <c r="E318" i="13"/>
  <c r="G317" i="13"/>
  <c r="F317" i="13"/>
  <c r="E317" i="13"/>
  <c r="G316" i="13"/>
  <c r="F316" i="13"/>
  <c r="E316" i="13"/>
  <c r="G315" i="13"/>
  <c r="F315" i="13"/>
  <c r="E315" i="13"/>
  <c r="G314" i="13"/>
  <c r="F314" i="13"/>
  <c r="E314" i="13"/>
  <c r="Y313" i="13"/>
  <c r="X313" i="13"/>
  <c r="W313" i="13"/>
  <c r="V313" i="13"/>
  <c r="U313" i="13"/>
  <c r="T313" i="13"/>
  <c r="S313" i="13"/>
  <c r="R313" i="13"/>
  <c r="Q313" i="13"/>
  <c r="P313" i="13"/>
  <c r="O313" i="13"/>
  <c r="N313" i="13"/>
  <c r="M313" i="13"/>
  <c r="L313" i="13"/>
  <c r="J313" i="13"/>
  <c r="I313" i="13"/>
  <c r="G312" i="13"/>
  <c r="G311" i="13" s="1"/>
  <c r="F312" i="13"/>
  <c r="E312" i="13"/>
  <c r="E311" i="13" s="1"/>
  <c r="Y311" i="13"/>
  <c r="X311" i="13"/>
  <c r="W311" i="13"/>
  <c r="V311" i="13"/>
  <c r="U311" i="13"/>
  <c r="T311" i="13"/>
  <c r="S311" i="13"/>
  <c r="R311" i="13"/>
  <c r="Q311" i="13"/>
  <c r="P311" i="13"/>
  <c r="O311" i="13"/>
  <c r="N311" i="13"/>
  <c r="M311" i="13"/>
  <c r="L311" i="13"/>
  <c r="K311" i="13"/>
  <c r="J311" i="13"/>
  <c r="I311" i="13"/>
  <c r="H311" i="13"/>
  <c r="F311" i="13"/>
  <c r="G310" i="13"/>
  <c r="F310" i="13"/>
  <c r="E310" i="13"/>
  <c r="G309" i="13"/>
  <c r="F309" i="13"/>
  <c r="E309" i="13"/>
  <c r="Y308" i="13"/>
  <c r="X308" i="13"/>
  <c r="W308" i="13"/>
  <c r="V308" i="13"/>
  <c r="U308" i="13"/>
  <c r="T308" i="13"/>
  <c r="S308" i="13"/>
  <c r="R308" i="13"/>
  <c r="Q308" i="13"/>
  <c r="P308" i="13"/>
  <c r="O308" i="13"/>
  <c r="N308" i="13"/>
  <c r="M308" i="13"/>
  <c r="L308" i="13"/>
  <c r="K308" i="13"/>
  <c r="J308" i="13"/>
  <c r="I308" i="13"/>
  <c r="H308" i="13"/>
  <c r="J302" i="13"/>
  <c r="I302" i="13"/>
  <c r="H302" i="13"/>
  <c r="G304" i="13"/>
  <c r="G302" i="13" s="1"/>
  <c r="F304" i="13"/>
  <c r="F302" i="13" s="1"/>
  <c r="E304" i="13"/>
  <c r="E302" i="13" s="1"/>
  <c r="Y303" i="13"/>
  <c r="X303" i="13"/>
  <c r="W303" i="13"/>
  <c r="V303" i="13"/>
  <c r="U303" i="13"/>
  <c r="T303" i="13"/>
  <c r="S303" i="13"/>
  <c r="R303" i="13"/>
  <c r="Q303" i="13"/>
  <c r="P303" i="13"/>
  <c r="O303" i="13"/>
  <c r="N303" i="13"/>
  <c r="M303" i="13"/>
  <c r="L303" i="13"/>
  <c r="K303" i="13"/>
  <c r="J303" i="13"/>
  <c r="I303" i="13"/>
  <c r="H303" i="13"/>
  <c r="F303" i="13"/>
  <c r="G299" i="13"/>
  <c r="F299" i="13"/>
  <c r="E299" i="13"/>
  <c r="E298" i="13" s="1"/>
  <c r="E297" i="13" s="1"/>
  <c r="F298" i="13"/>
  <c r="F297" i="13" s="1"/>
  <c r="G298" i="13"/>
  <c r="G297" i="13" s="1"/>
  <c r="H298" i="13"/>
  <c r="H297" i="13" s="1"/>
  <c r="I298" i="13"/>
  <c r="I297" i="13" s="1"/>
  <c r="J298" i="13"/>
  <c r="J297" i="13" s="1"/>
  <c r="K298" i="13"/>
  <c r="K297" i="13" s="1"/>
  <c r="L298" i="13"/>
  <c r="L297" i="13" s="1"/>
  <c r="M298" i="13"/>
  <c r="M297" i="13" s="1"/>
  <c r="N298" i="13"/>
  <c r="N297" i="13" s="1"/>
  <c r="O298" i="13"/>
  <c r="O297" i="13" s="1"/>
  <c r="P298" i="13"/>
  <c r="P297" i="13" s="1"/>
  <c r="Q298" i="13"/>
  <c r="Q297" i="13" s="1"/>
  <c r="R298" i="13"/>
  <c r="R297" i="13" s="1"/>
  <c r="S298" i="13"/>
  <c r="S297" i="13" s="1"/>
  <c r="T298" i="13"/>
  <c r="T297" i="13" s="1"/>
  <c r="U298" i="13"/>
  <c r="U297" i="13" s="1"/>
  <c r="V298" i="13"/>
  <c r="V297" i="13" s="1"/>
  <c r="W298" i="13"/>
  <c r="W297" i="13" s="1"/>
  <c r="X298" i="13"/>
  <c r="X297" i="13" s="1"/>
  <c r="Y298" i="13"/>
  <c r="Y297" i="13" s="1"/>
  <c r="G294" i="13"/>
  <c r="G293" i="13" s="1"/>
  <c r="G292" i="13" s="1"/>
  <c r="G291" i="13" s="1"/>
  <c r="G290" i="13" s="1"/>
  <c r="F294" i="13"/>
  <c r="F293" i="13" s="1"/>
  <c r="F292" i="13" s="1"/>
  <c r="F291" i="13" s="1"/>
  <c r="F290" i="13" s="1"/>
  <c r="E294" i="13"/>
  <c r="E293" i="13" s="1"/>
  <c r="E292" i="13" s="1"/>
  <c r="Y293" i="13"/>
  <c r="Y292" i="13" s="1"/>
  <c r="Y291" i="13" s="1"/>
  <c r="Y290" i="13" s="1"/>
  <c r="X293" i="13"/>
  <c r="X292" i="13" s="1"/>
  <c r="X291" i="13" s="1"/>
  <c r="X290" i="13" s="1"/>
  <c r="W293" i="13"/>
  <c r="W292" i="13" s="1"/>
  <c r="W291" i="13" s="1"/>
  <c r="W290" i="13" s="1"/>
  <c r="V293" i="13"/>
  <c r="V292" i="13" s="1"/>
  <c r="V291" i="13" s="1"/>
  <c r="V290" i="13" s="1"/>
  <c r="U293" i="13"/>
  <c r="U292" i="13" s="1"/>
  <c r="U291" i="13" s="1"/>
  <c r="U290" i="13" s="1"/>
  <c r="T293" i="13"/>
  <c r="T292" i="13" s="1"/>
  <c r="T291" i="13" s="1"/>
  <c r="T290" i="13" s="1"/>
  <c r="S293" i="13"/>
  <c r="S292" i="13" s="1"/>
  <c r="S291" i="13" s="1"/>
  <c r="S290" i="13" s="1"/>
  <c r="R293" i="13"/>
  <c r="R292" i="13" s="1"/>
  <c r="R291" i="13" s="1"/>
  <c r="R290" i="13" s="1"/>
  <c r="Q293" i="13"/>
  <c r="Q292" i="13" s="1"/>
  <c r="Q291" i="13" s="1"/>
  <c r="Q290" i="13" s="1"/>
  <c r="P293" i="13"/>
  <c r="P292" i="13" s="1"/>
  <c r="P291" i="13" s="1"/>
  <c r="P290" i="13" s="1"/>
  <c r="O293" i="13"/>
  <c r="O292" i="13" s="1"/>
  <c r="O291" i="13" s="1"/>
  <c r="O290" i="13" s="1"/>
  <c r="N293" i="13"/>
  <c r="N292" i="13" s="1"/>
  <c r="N291" i="13" s="1"/>
  <c r="N290" i="13" s="1"/>
  <c r="M293" i="13"/>
  <c r="M292" i="13" s="1"/>
  <c r="M291" i="13" s="1"/>
  <c r="M290" i="13" s="1"/>
  <c r="L293" i="13"/>
  <c r="L292" i="13" s="1"/>
  <c r="L291" i="13" s="1"/>
  <c r="L290" i="13" s="1"/>
  <c r="K293" i="13"/>
  <c r="K292" i="13" s="1"/>
  <c r="K291" i="13" s="1"/>
  <c r="K290" i="13" s="1"/>
  <c r="J293" i="13"/>
  <c r="J292" i="13" s="1"/>
  <c r="J291" i="13" s="1"/>
  <c r="J290" i="13" s="1"/>
  <c r="I293" i="13"/>
  <c r="I292" i="13" s="1"/>
  <c r="I291" i="13" s="1"/>
  <c r="I290" i="13" s="1"/>
  <c r="H293" i="13"/>
  <c r="H292" i="13" s="1"/>
  <c r="H291" i="13" s="1"/>
  <c r="H290" i="13" s="1"/>
  <c r="H288" i="13"/>
  <c r="H287" i="13" s="1"/>
  <c r="I288" i="13"/>
  <c r="I287" i="13" s="1"/>
  <c r="J288" i="13"/>
  <c r="J287" i="13" s="1"/>
  <c r="K288" i="13"/>
  <c r="K287" i="13" s="1"/>
  <c r="L288" i="13"/>
  <c r="L287" i="13" s="1"/>
  <c r="M288" i="13"/>
  <c r="M287" i="13" s="1"/>
  <c r="N288" i="13"/>
  <c r="N287" i="13" s="1"/>
  <c r="O288" i="13"/>
  <c r="O287" i="13" s="1"/>
  <c r="P288" i="13"/>
  <c r="P287" i="13" s="1"/>
  <c r="Q288" i="13"/>
  <c r="Q287" i="13" s="1"/>
  <c r="R288" i="13"/>
  <c r="R287" i="13" s="1"/>
  <c r="S288" i="13"/>
  <c r="S287" i="13" s="1"/>
  <c r="T288" i="13"/>
  <c r="T287" i="13" s="1"/>
  <c r="U288" i="13"/>
  <c r="U287" i="13" s="1"/>
  <c r="V288" i="13"/>
  <c r="V287" i="13" s="1"/>
  <c r="W288" i="13"/>
  <c r="W287" i="13" s="1"/>
  <c r="X288" i="13"/>
  <c r="X287" i="13" s="1"/>
  <c r="Y288" i="13"/>
  <c r="Y287" i="13" s="1"/>
  <c r="G289" i="13"/>
  <c r="G288" i="13" s="1"/>
  <c r="G287" i="13" s="1"/>
  <c r="G286" i="13" s="1"/>
  <c r="G285" i="13" s="1"/>
  <c r="F289" i="13"/>
  <c r="F288" i="13" s="1"/>
  <c r="F287" i="13" s="1"/>
  <c r="F286" i="13" s="1"/>
  <c r="F285" i="13" s="1"/>
  <c r="E289" i="13"/>
  <c r="E288" i="13" s="1"/>
  <c r="E287" i="13" s="1"/>
  <c r="E286" i="13" s="1"/>
  <c r="G267" i="13"/>
  <c r="G266" i="13" s="1"/>
  <c r="F267" i="13"/>
  <c r="F266" i="13" s="1"/>
  <c r="E267" i="13"/>
  <c r="E266" i="13" s="1"/>
  <c r="G269" i="13"/>
  <c r="G268" i="13" s="1"/>
  <c r="F269" i="13"/>
  <c r="F268" i="13" s="1"/>
  <c r="E269" i="13"/>
  <c r="G271" i="13"/>
  <c r="G270" i="13" s="1"/>
  <c r="F271" i="13"/>
  <c r="F270" i="13" s="1"/>
  <c r="E271" i="13"/>
  <c r="E270" i="13" s="1"/>
  <c r="E273" i="13"/>
  <c r="E272" i="13" s="1"/>
  <c r="F273" i="13"/>
  <c r="G273" i="13"/>
  <c r="F272" i="13"/>
  <c r="G272" i="13"/>
  <c r="H272" i="13"/>
  <c r="I272" i="13"/>
  <c r="J272" i="13"/>
  <c r="K272" i="13"/>
  <c r="L272" i="13"/>
  <c r="M272" i="13"/>
  <c r="N272" i="13"/>
  <c r="O272" i="13"/>
  <c r="P272" i="13"/>
  <c r="Q272" i="13"/>
  <c r="R272" i="13"/>
  <c r="S272" i="13"/>
  <c r="T272" i="13"/>
  <c r="U272" i="13"/>
  <c r="V272" i="13"/>
  <c r="W272" i="13"/>
  <c r="X272" i="13"/>
  <c r="Y272" i="13"/>
  <c r="H270" i="13"/>
  <c r="I270" i="13"/>
  <c r="J270" i="13"/>
  <c r="K270" i="13"/>
  <c r="L270" i="13"/>
  <c r="M270" i="13"/>
  <c r="N270" i="13"/>
  <c r="O270" i="13"/>
  <c r="P270" i="13"/>
  <c r="Q270" i="13"/>
  <c r="R270" i="13"/>
  <c r="S270" i="13"/>
  <c r="T270" i="13"/>
  <c r="U270" i="13"/>
  <c r="V270" i="13"/>
  <c r="W270" i="13"/>
  <c r="X270" i="13"/>
  <c r="Y270" i="13"/>
  <c r="H268" i="13"/>
  <c r="I268" i="13"/>
  <c r="J268" i="13"/>
  <c r="L268" i="13"/>
  <c r="M268" i="13"/>
  <c r="N268" i="13"/>
  <c r="O268" i="13"/>
  <c r="P268" i="13"/>
  <c r="Q268" i="13"/>
  <c r="R268" i="13"/>
  <c r="S268" i="13"/>
  <c r="T268" i="13"/>
  <c r="U268" i="13"/>
  <c r="V268" i="13"/>
  <c r="W268" i="13"/>
  <c r="X268" i="13"/>
  <c r="Y268" i="13"/>
  <c r="E268" i="13"/>
  <c r="H266" i="13"/>
  <c r="I266" i="13"/>
  <c r="I265" i="13" s="1"/>
  <c r="J266" i="13"/>
  <c r="K265" i="13"/>
  <c r="L266" i="13"/>
  <c r="M266" i="13"/>
  <c r="N266" i="13"/>
  <c r="O266" i="13"/>
  <c r="P266" i="13"/>
  <c r="Q266" i="13"/>
  <c r="R266" i="13"/>
  <c r="S266" i="13"/>
  <c r="T266" i="13"/>
  <c r="U266" i="13"/>
  <c r="V266" i="13"/>
  <c r="W266" i="13"/>
  <c r="X266" i="13"/>
  <c r="Y266" i="13"/>
  <c r="E261" i="13"/>
  <c r="E260" i="13" s="1"/>
  <c r="F261" i="13"/>
  <c r="G261" i="13"/>
  <c r="H261" i="13"/>
  <c r="I261" i="13"/>
  <c r="J261" i="13"/>
  <c r="K261" i="13"/>
  <c r="L261" i="13"/>
  <c r="M261" i="13"/>
  <c r="N261" i="13"/>
  <c r="O261" i="13"/>
  <c r="P261" i="13"/>
  <c r="Q261" i="13"/>
  <c r="R261" i="13"/>
  <c r="S261" i="13"/>
  <c r="T261" i="13"/>
  <c r="U261" i="13"/>
  <c r="V261" i="13"/>
  <c r="W261" i="13"/>
  <c r="X261" i="13"/>
  <c r="Y261" i="13"/>
  <c r="G257" i="13"/>
  <c r="F257" i="13"/>
  <c r="E257" i="13"/>
  <c r="E256" i="13" s="1"/>
  <c r="E255" i="13" s="1"/>
  <c r="F256" i="13"/>
  <c r="F255" i="13" s="1"/>
  <c r="G256" i="13"/>
  <c r="G255" i="13" s="1"/>
  <c r="H256" i="13"/>
  <c r="H255" i="13" s="1"/>
  <c r="I256" i="13"/>
  <c r="J256" i="13"/>
  <c r="J255" i="13" s="1"/>
  <c r="L256" i="13"/>
  <c r="M256" i="13"/>
  <c r="N256" i="13"/>
  <c r="O256" i="13"/>
  <c r="P256" i="13"/>
  <c r="Q256" i="13"/>
  <c r="R256" i="13"/>
  <c r="S256" i="13"/>
  <c r="T256" i="13"/>
  <c r="U256" i="13"/>
  <c r="V256" i="13"/>
  <c r="W256" i="13"/>
  <c r="X256" i="13"/>
  <c r="Y256" i="13"/>
  <c r="I255" i="13"/>
  <c r="K255" i="13"/>
  <c r="L255" i="13"/>
  <c r="M255" i="13"/>
  <c r="N255" i="13"/>
  <c r="O255" i="13"/>
  <c r="P255" i="13"/>
  <c r="Q255" i="13"/>
  <c r="R255" i="13"/>
  <c r="S255" i="13"/>
  <c r="T255" i="13"/>
  <c r="U255" i="13"/>
  <c r="V255" i="13"/>
  <c r="W255" i="13"/>
  <c r="X255" i="13"/>
  <c r="Y255" i="13"/>
  <c r="G252" i="13"/>
  <c r="G251" i="13" s="1"/>
  <c r="F252" i="13"/>
  <c r="F251" i="13" s="1"/>
  <c r="E252" i="13"/>
  <c r="E251" i="13" s="1"/>
  <c r="G247" i="13"/>
  <c r="F247" i="13"/>
  <c r="E247" i="13"/>
  <c r="E246" i="13" s="1"/>
  <c r="H251" i="13"/>
  <c r="I251" i="13"/>
  <c r="J251" i="13"/>
  <c r="K251" i="13"/>
  <c r="L251" i="13"/>
  <c r="M251" i="13"/>
  <c r="N251" i="13"/>
  <c r="O251" i="13"/>
  <c r="P251" i="13"/>
  <c r="Q251" i="13"/>
  <c r="R251" i="13"/>
  <c r="S251" i="13"/>
  <c r="T251" i="13"/>
  <c r="U251" i="13"/>
  <c r="V251" i="13"/>
  <c r="W251" i="13"/>
  <c r="X251" i="13"/>
  <c r="Y251" i="13"/>
  <c r="F246" i="13"/>
  <c r="G246" i="13"/>
  <c r="H246" i="13"/>
  <c r="I246" i="13"/>
  <c r="J246" i="13"/>
  <c r="K246" i="13"/>
  <c r="L246" i="13"/>
  <c r="M246" i="13"/>
  <c r="N246" i="13"/>
  <c r="O246" i="13"/>
  <c r="P246" i="13"/>
  <c r="Q246" i="13"/>
  <c r="R246" i="13"/>
  <c r="S246" i="13"/>
  <c r="T246" i="13"/>
  <c r="U246" i="13"/>
  <c r="V246" i="13"/>
  <c r="W246" i="13"/>
  <c r="X246" i="13"/>
  <c r="Y246" i="13"/>
  <c r="G242" i="13"/>
  <c r="F242" i="13"/>
  <c r="E242" i="13"/>
  <c r="G241" i="13"/>
  <c r="F241" i="13"/>
  <c r="E241" i="13"/>
  <c r="G240" i="13"/>
  <c r="F240" i="13"/>
  <c r="E240" i="13"/>
  <c r="G239" i="13"/>
  <c r="F239" i="13"/>
  <c r="E239" i="13"/>
  <c r="G238" i="13"/>
  <c r="F238" i="13"/>
  <c r="E238" i="13"/>
  <c r="G237" i="13"/>
  <c r="F237" i="13"/>
  <c r="E237" i="13"/>
  <c r="G236" i="13"/>
  <c r="F236" i="13"/>
  <c r="E236" i="13"/>
  <c r="Y235" i="13"/>
  <c r="X235" i="13"/>
  <c r="W235" i="13"/>
  <c r="V235" i="13"/>
  <c r="U235" i="13"/>
  <c r="T235" i="13"/>
  <c r="S235" i="13"/>
  <c r="R235" i="13"/>
  <c r="Q235" i="13"/>
  <c r="P235" i="13"/>
  <c r="O235" i="13"/>
  <c r="N235" i="13"/>
  <c r="M235" i="13"/>
  <c r="L235" i="13"/>
  <c r="K235" i="13"/>
  <c r="J235" i="13"/>
  <c r="I235" i="13"/>
  <c r="H235" i="13"/>
  <c r="G234" i="13"/>
  <c r="F234" i="13"/>
  <c r="E234" i="13"/>
  <c r="G233" i="13"/>
  <c r="F233" i="13"/>
  <c r="E233" i="13"/>
  <c r="G232" i="13"/>
  <c r="F232" i="13"/>
  <c r="E232" i="13"/>
  <c r="G231" i="13"/>
  <c r="F231" i="13"/>
  <c r="E231" i="13"/>
  <c r="G230" i="13"/>
  <c r="F230" i="13"/>
  <c r="E230" i="13"/>
  <c r="G229" i="13"/>
  <c r="F229" i="13"/>
  <c r="E229" i="13"/>
  <c r="Y228" i="13"/>
  <c r="X228" i="13"/>
  <c r="W228" i="13"/>
  <c r="V228" i="13"/>
  <c r="U228" i="13"/>
  <c r="T228" i="13"/>
  <c r="S228" i="13"/>
  <c r="R228" i="13"/>
  <c r="Q228" i="13"/>
  <c r="P228" i="13"/>
  <c r="O228" i="13"/>
  <c r="N228" i="13"/>
  <c r="M228" i="13"/>
  <c r="L228" i="13"/>
  <c r="K228" i="13"/>
  <c r="J228" i="13"/>
  <c r="I228" i="13"/>
  <c r="H228" i="13"/>
  <c r="G227" i="13"/>
  <c r="F227" i="13"/>
  <c r="E227" i="13"/>
  <c r="G226" i="13"/>
  <c r="F226" i="13"/>
  <c r="E226" i="13"/>
  <c r="G225" i="13"/>
  <c r="F225" i="13"/>
  <c r="E225" i="13"/>
  <c r="G224" i="13"/>
  <c r="F224" i="13"/>
  <c r="E224" i="13"/>
  <c r="G223" i="13"/>
  <c r="F223" i="13"/>
  <c r="E223" i="13"/>
  <c r="G222" i="13"/>
  <c r="F222" i="13"/>
  <c r="E222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0" i="13"/>
  <c r="F220" i="13"/>
  <c r="E220" i="13"/>
  <c r="G219" i="13"/>
  <c r="F219" i="13"/>
  <c r="E219" i="13"/>
  <c r="G218" i="13"/>
  <c r="F218" i="13"/>
  <c r="E218" i="13"/>
  <c r="G217" i="13"/>
  <c r="F217" i="13"/>
  <c r="E217" i="13"/>
  <c r="G216" i="13"/>
  <c r="F216" i="13"/>
  <c r="E216" i="13"/>
  <c r="E215" i="13" s="1"/>
  <c r="Y215" i="13"/>
  <c r="X215" i="13"/>
  <c r="W215" i="13"/>
  <c r="V215" i="13"/>
  <c r="U215" i="13"/>
  <c r="T215" i="13"/>
  <c r="S215" i="13"/>
  <c r="R215" i="13"/>
  <c r="Q215" i="13"/>
  <c r="P215" i="13"/>
  <c r="O215" i="13"/>
  <c r="N215" i="13"/>
  <c r="M215" i="13"/>
  <c r="L215" i="13"/>
  <c r="K215" i="13"/>
  <c r="J215" i="13"/>
  <c r="I215" i="13"/>
  <c r="H215" i="13"/>
  <c r="G214" i="13"/>
  <c r="F214" i="13"/>
  <c r="E214" i="13"/>
  <c r="G213" i="13"/>
  <c r="F213" i="13"/>
  <c r="E213" i="13"/>
  <c r="G212" i="13"/>
  <c r="F212" i="13"/>
  <c r="E212" i="13"/>
  <c r="G211" i="13"/>
  <c r="F211" i="13"/>
  <c r="E211" i="13"/>
  <c r="G210" i="13"/>
  <c r="F210" i="13"/>
  <c r="E210" i="13"/>
  <c r="Y209" i="13"/>
  <c r="X209" i="13"/>
  <c r="W209" i="13"/>
  <c r="V209" i="13"/>
  <c r="U209" i="13"/>
  <c r="T209" i="13"/>
  <c r="S209" i="13"/>
  <c r="R209" i="13"/>
  <c r="Q209" i="13"/>
  <c r="P209" i="13"/>
  <c r="O209" i="13"/>
  <c r="N209" i="13"/>
  <c r="M209" i="13"/>
  <c r="L209" i="13"/>
  <c r="K209" i="13"/>
  <c r="J209" i="13"/>
  <c r="I209" i="13"/>
  <c r="H209" i="13"/>
  <c r="G208" i="13"/>
  <c r="F208" i="13"/>
  <c r="E208" i="13"/>
  <c r="G207" i="13"/>
  <c r="F207" i="13"/>
  <c r="E207" i="13"/>
  <c r="Y206" i="13"/>
  <c r="X206" i="13"/>
  <c r="W206" i="13"/>
  <c r="V206" i="13"/>
  <c r="U206" i="13"/>
  <c r="T206" i="13"/>
  <c r="S206" i="13"/>
  <c r="R206" i="13"/>
  <c r="Q206" i="13"/>
  <c r="P206" i="13"/>
  <c r="O206" i="13"/>
  <c r="N206" i="13"/>
  <c r="M206" i="13"/>
  <c r="L206" i="13"/>
  <c r="K206" i="13"/>
  <c r="J206" i="13"/>
  <c r="I206" i="13"/>
  <c r="H206" i="13"/>
  <c r="G202" i="13"/>
  <c r="F202" i="13"/>
  <c r="E202" i="13"/>
  <c r="G201" i="13"/>
  <c r="F201" i="13"/>
  <c r="E201" i="13"/>
  <c r="G200" i="13"/>
  <c r="F200" i="13"/>
  <c r="E200" i="13"/>
  <c r="G199" i="13"/>
  <c r="F199" i="13"/>
  <c r="E199" i="13"/>
  <c r="G198" i="13"/>
  <c r="F198" i="13"/>
  <c r="E198" i="13"/>
  <c r="G197" i="13"/>
  <c r="F197" i="13"/>
  <c r="E197" i="13"/>
  <c r="G196" i="13"/>
  <c r="F196" i="13"/>
  <c r="E196" i="13"/>
  <c r="Y195" i="13"/>
  <c r="X195" i="13"/>
  <c r="W195" i="13"/>
  <c r="V195" i="13"/>
  <c r="U195" i="13"/>
  <c r="T195" i="13"/>
  <c r="S195" i="13"/>
  <c r="R195" i="13"/>
  <c r="Q195" i="13"/>
  <c r="P195" i="13"/>
  <c r="O195" i="13"/>
  <c r="N195" i="13"/>
  <c r="M195" i="13"/>
  <c r="L195" i="13"/>
  <c r="K195" i="13"/>
  <c r="J195" i="13"/>
  <c r="I195" i="13"/>
  <c r="H195" i="13"/>
  <c r="G194" i="13"/>
  <c r="F194" i="13"/>
  <c r="E194" i="13"/>
  <c r="G193" i="13"/>
  <c r="F193" i="13"/>
  <c r="E193" i="13"/>
  <c r="G192" i="13"/>
  <c r="F192" i="13"/>
  <c r="E192" i="13"/>
  <c r="G191" i="13"/>
  <c r="F191" i="13"/>
  <c r="E191" i="13"/>
  <c r="G190" i="13"/>
  <c r="F190" i="13"/>
  <c r="E190" i="13"/>
  <c r="G189" i="13"/>
  <c r="F189" i="13"/>
  <c r="E189" i="13"/>
  <c r="Y188" i="13"/>
  <c r="X188" i="13"/>
  <c r="W188" i="13"/>
  <c r="V188" i="13"/>
  <c r="U188" i="13"/>
  <c r="T188" i="13"/>
  <c r="S188" i="13"/>
  <c r="R188" i="13"/>
  <c r="Q188" i="13"/>
  <c r="P188" i="13"/>
  <c r="O188" i="13"/>
  <c r="N188" i="13"/>
  <c r="M188" i="13"/>
  <c r="L188" i="13"/>
  <c r="K188" i="13"/>
  <c r="G185" i="13"/>
  <c r="G184" i="13"/>
  <c r="F184" i="13"/>
  <c r="G183" i="13"/>
  <c r="F183" i="13"/>
  <c r="G182" i="13"/>
  <c r="F182" i="13"/>
  <c r="E182" i="13"/>
  <c r="G181" i="13"/>
  <c r="F181" i="13"/>
  <c r="E181" i="13"/>
  <c r="G180" i="13"/>
  <c r="F180" i="13"/>
  <c r="E180" i="13"/>
  <c r="Y179" i="13"/>
  <c r="X179" i="13"/>
  <c r="W179" i="13"/>
  <c r="V179" i="13"/>
  <c r="U179" i="13"/>
  <c r="T179" i="13"/>
  <c r="S179" i="13"/>
  <c r="R179" i="13"/>
  <c r="Q179" i="13"/>
  <c r="P179" i="13"/>
  <c r="O179" i="13"/>
  <c r="N179" i="13"/>
  <c r="M179" i="13"/>
  <c r="L179" i="13"/>
  <c r="K179" i="13"/>
  <c r="J179" i="13"/>
  <c r="I179" i="13"/>
  <c r="G178" i="13"/>
  <c r="F178" i="13"/>
  <c r="E178" i="13"/>
  <c r="G177" i="13"/>
  <c r="F177" i="13"/>
  <c r="E177" i="13"/>
  <c r="G176" i="13"/>
  <c r="F176" i="13"/>
  <c r="E176" i="13"/>
  <c r="G175" i="13"/>
  <c r="F175" i="13"/>
  <c r="E175" i="13"/>
  <c r="G174" i="13"/>
  <c r="F174" i="13"/>
  <c r="E174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G172" i="13"/>
  <c r="F172" i="13"/>
  <c r="E172" i="13"/>
  <c r="G171" i="13"/>
  <c r="F171" i="13"/>
  <c r="E171" i="13"/>
  <c r="G170" i="13"/>
  <c r="F170" i="13"/>
  <c r="E170" i="13"/>
  <c r="G169" i="13"/>
  <c r="F169" i="13"/>
  <c r="E169" i="13"/>
  <c r="G168" i="13"/>
  <c r="F168" i="13"/>
  <c r="E168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M167" i="13"/>
  <c r="L167" i="13"/>
  <c r="K167" i="13"/>
  <c r="J167" i="13"/>
  <c r="I167" i="13"/>
  <c r="H167" i="13"/>
  <c r="G166" i="13"/>
  <c r="F166" i="13"/>
  <c r="E166" i="13"/>
  <c r="G165" i="13"/>
  <c r="F165" i="13"/>
  <c r="E165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0" i="13"/>
  <c r="F160" i="13"/>
  <c r="E160" i="13"/>
  <c r="G159" i="13"/>
  <c r="F159" i="13"/>
  <c r="E159" i="13"/>
  <c r="G158" i="13"/>
  <c r="F158" i="13"/>
  <c r="E158" i="13"/>
  <c r="G157" i="13"/>
  <c r="F157" i="13"/>
  <c r="E157" i="13"/>
  <c r="G156" i="13"/>
  <c r="F156" i="13"/>
  <c r="E156" i="13"/>
  <c r="G155" i="13"/>
  <c r="F155" i="13"/>
  <c r="E155" i="13"/>
  <c r="G154" i="13"/>
  <c r="F154" i="13"/>
  <c r="E154" i="13"/>
  <c r="G152" i="13"/>
  <c r="F152" i="13"/>
  <c r="E152" i="13"/>
  <c r="G151" i="13"/>
  <c r="F151" i="13"/>
  <c r="E151" i="13"/>
  <c r="G150" i="13"/>
  <c r="F150" i="13"/>
  <c r="E150" i="13"/>
  <c r="G149" i="13"/>
  <c r="F149" i="13"/>
  <c r="E149" i="13"/>
  <c r="G148" i="13"/>
  <c r="F148" i="13"/>
  <c r="E148" i="13"/>
  <c r="G147" i="13"/>
  <c r="F147" i="13"/>
  <c r="E147" i="13"/>
  <c r="H153" i="13"/>
  <c r="I153" i="13"/>
  <c r="J153" i="13"/>
  <c r="K153" i="13"/>
  <c r="L153" i="13"/>
  <c r="M153" i="13"/>
  <c r="N153" i="13"/>
  <c r="O153" i="13"/>
  <c r="P153" i="13"/>
  <c r="Q153" i="13"/>
  <c r="R153" i="13"/>
  <c r="S153" i="13"/>
  <c r="T153" i="13"/>
  <c r="U153" i="13"/>
  <c r="V153" i="13"/>
  <c r="W153" i="13"/>
  <c r="X153" i="13"/>
  <c r="Y153" i="13"/>
  <c r="H146" i="13"/>
  <c r="I146" i="13"/>
  <c r="J146" i="13"/>
  <c r="K146" i="13"/>
  <c r="L146" i="13"/>
  <c r="M146" i="13"/>
  <c r="N146" i="13"/>
  <c r="O146" i="13"/>
  <c r="P146" i="13"/>
  <c r="Q146" i="13"/>
  <c r="R146" i="13"/>
  <c r="S146" i="13"/>
  <c r="T146" i="13"/>
  <c r="U146" i="13"/>
  <c r="V146" i="13"/>
  <c r="W146" i="13"/>
  <c r="X146" i="13"/>
  <c r="Y146" i="13"/>
  <c r="G145" i="13"/>
  <c r="F145" i="13"/>
  <c r="E145" i="13"/>
  <c r="G144" i="13"/>
  <c r="F144" i="13"/>
  <c r="E144" i="13"/>
  <c r="G143" i="13"/>
  <c r="F143" i="13"/>
  <c r="E143" i="13"/>
  <c r="G142" i="13"/>
  <c r="F142" i="13"/>
  <c r="E142" i="13"/>
  <c r="G141" i="13"/>
  <c r="F141" i="13"/>
  <c r="E141" i="13"/>
  <c r="G140" i="13"/>
  <c r="F140" i="13"/>
  <c r="E140" i="13"/>
  <c r="G138" i="13"/>
  <c r="F138" i="13"/>
  <c r="E138" i="13"/>
  <c r="G137" i="13"/>
  <c r="F137" i="13"/>
  <c r="E137" i="13"/>
  <c r="E136" i="13"/>
  <c r="G135" i="13"/>
  <c r="F135" i="13"/>
  <c r="E135" i="13"/>
  <c r="G134" i="13"/>
  <c r="F134" i="13"/>
  <c r="E134" i="13"/>
  <c r="H133" i="13"/>
  <c r="I133" i="13"/>
  <c r="J133" i="13"/>
  <c r="K133" i="13"/>
  <c r="L133" i="13"/>
  <c r="M133" i="13"/>
  <c r="N133" i="13"/>
  <c r="O133" i="13"/>
  <c r="P133" i="13"/>
  <c r="Q133" i="13"/>
  <c r="R133" i="13"/>
  <c r="S133" i="13"/>
  <c r="T133" i="13"/>
  <c r="U133" i="13"/>
  <c r="V133" i="13"/>
  <c r="W133" i="13"/>
  <c r="X133" i="13"/>
  <c r="Y133" i="13"/>
  <c r="H139" i="13"/>
  <c r="I139" i="13"/>
  <c r="J139" i="13"/>
  <c r="K139" i="13"/>
  <c r="L139" i="13"/>
  <c r="M139" i="13"/>
  <c r="N139" i="13"/>
  <c r="O139" i="13"/>
  <c r="P139" i="13"/>
  <c r="Q139" i="13"/>
  <c r="R139" i="13"/>
  <c r="S139" i="13"/>
  <c r="T139" i="13"/>
  <c r="U139" i="13"/>
  <c r="V139" i="13"/>
  <c r="W139" i="13"/>
  <c r="X139" i="13"/>
  <c r="Y139" i="13"/>
  <c r="F118" i="13"/>
  <c r="G118" i="13"/>
  <c r="H118" i="13"/>
  <c r="I118" i="13"/>
  <c r="J118" i="13"/>
  <c r="K118" i="13"/>
  <c r="L118" i="13"/>
  <c r="M118" i="13"/>
  <c r="N118" i="13"/>
  <c r="O118" i="13"/>
  <c r="P118" i="13"/>
  <c r="Q118" i="13"/>
  <c r="R118" i="13"/>
  <c r="S118" i="13"/>
  <c r="T118" i="13"/>
  <c r="U118" i="13"/>
  <c r="V118" i="13"/>
  <c r="W118" i="13"/>
  <c r="X118" i="13"/>
  <c r="Y118" i="13"/>
  <c r="E118" i="13"/>
  <c r="H127" i="13"/>
  <c r="I127" i="13"/>
  <c r="J127" i="13"/>
  <c r="K127" i="13"/>
  <c r="L127" i="13"/>
  <c r="M127" i="13"/>
  <c r="N127" i="13"/>
  <c r="O127" i="13"/>
  <c r="P127" i="13"/>
  <c r="Q127" i="13"/>
  <c r="R127" i="13"/>
  <c r="S127" i="13"/>
  <c r="T127" i="13"/>
  <c r="U127" i="13"/>
  <c r="V127" i="13"/>
  <c r="W127" i="13"/>
  <c r="X127" i="13"/>
  <c r="Y127" i="13"/>
  <c r="G132" i="13"/>
  <c r="F132" i="13"/>
  <c r="E132" i="13"/>
  <c r="G131" i="13"/>
  <c r="F131" i="13"/>
  <c r="E131" i="13"/>
  <c r="G130" i="13"/>
  <c r="F130" i="13"/>
  <c r="E130" i="13"/>
  <c r="G129" i="13"/>
  <c r="F129" i="13"/>
  <c r="E129" i="13"/>
  <c r="F128" i="13"/>
  <c r="E128" i="13"/>
  <c r="H124" i="13"/>
  <c r="I124" i="13"/>
  <c r="J124" i="13"/>
  <c r="K124" i="13"/>
  <c r="L124" i="13"/>
  <c r="M124" i="13"/>
  <c r="N124" i="13"/>
  <c r="O124" i="13"/>
  <c r="P124" i="13"/>
  <c r="Q124" i="13"/>
  <c r="R124" i="13"/>
  <c r="S124" i="13"/>
  <c r="T124" i="13"/>
  <c r="U124" i="13"/>
  <c r="V124" i="13"/>
  <c r="W124" i="13"/>
  <c r="X124" i="13"/>
  <c r="Y124" i="13"/>
  <c r="G125" i="13"/>
  <c r="F125" i="13"/>
  <c r="E125" i="13"/>
  <c r="G126" i="13"/>
  <c r="F126" i="13"/>
  <c r="E126" i="13"/>
  <c r="Y112" i="13"/>
  <c r="E112" i="13"/>
  <c r="F112" i="13"/>
  <c r="G112" i="13"/>
  <c r="H112" i="13"/>
  <c r="I112" i="13"/>
  <c r="J112" i="13"/>
  <c r="K112" i="13"/>
  <c r="L112" i="13"/>
  <c r="M112" i="13"/>
  <c r="N112" i="13"/>
  <c r="O112" i="13"/>
  <c r="P112" i="13"/>
  <c r="Q112" i="13"/>
  <c r="R112" i="13"/>
  <c r="S112" i="13"/>
  <c r="T112" i="13"/>
  <c r="U112" i="13"/>
  <c r="V112" i="13"/>
  <c r="W112" i="13"/>
  <c r="X112" i="13"/>
  <c r="G105" i="13"/>
  <c r="G104" i="13" s="1"/>
  <c r="F105" i="13"/>
  <c r="E105" i="13"/>
  <c r="E104" i="13" s="1"/>
  <c r="Y104" i="13"/>
  <c r="X104" i="13"/>
  <c r="W104" i="13"/>
  <c r="V104" i="13"/>
  <c r="U104" i="13"/>
  <c r="T104" i="13"/>
  <c r="S104" i="13"/>
  <c r="R104" i="13"/>
  <c r="Q104" i="13"/>
  <c r="P104" i="13"/>
  <c r="O104" i="13"/>
  <c r="N104" i="13"/>
  <c r="M104" i="13"/>
  <c r="L104" i="13"/>
  <c r="K104" i="13"/>
  <c r="J104" i="13"/>
  <c r="I104" i="13"/>
  <c r="H104" i="13"/>
  <c r="F104" i="13"/>
  <c r="G103" i="13"/>
  <c r="F103" i="13"/>
  <c r="E103" i="13"/>
  <c r="G102" i="13"/>
  <c r="F102" i="13"/>
  <c r="E102" i="13"/>
  <c r="G101" i="13"/>
  <c r="F101" i="13"/>
  <c r="E101" i="13"/>
  <c r="Y100" i="13"/>
  <c r="Y99" i="13" s="1"/>
  <c r="X100" i="13"/>
  <c r="W100" i="13"/>
  <c r="W99" i="13" s="1"/>
  <c r="V100" i="13"/>
  <c r="U100" i="13"/>
  <c r="U99" i="13" s="1"/>
  <c r="T100" i="13"/>
  <c r="S100" i="13"/>
  <c r="S99" i="13" s="1"/>
  <c r="R100" i="13"/>
  <c r="Q100" i="13"/>
  <c r="Q99" i="13" s="1"/>
  <c r="P100" i="13"/>
  <c r="O100" i="13"/>
  <c r="O99" i="13" s="1"/>
  <c r="N100" i="13"/>
  <c r="M100" i="13"/>
  <c r="M99" i="13" s="1"/>
  <c r="L100" i="13"/>
  <c r="K100" i="13"/>
  <c r="K99" i="13" s="1"/>
  <c r="J100" i="13"/>
  <c r="I100" i="13"/>
  <c r="I99" i="13" s="1"/>
  <c r="H100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H91" i="13"/>
  <c r="H90" i="13" s="1"/>
  <c r="H89" i="13" s="1"/>
  <c r="I91" i="13"/>
  <c r="I90" i="13" s="1"/>
  <c r="I89" i="13" s="1"/>
  <c r="J91" i="13"/>
  <c r="J90" i="13" s="1"/>
  <c r="J89" i="13" s="1"/>
  <c r="K91" i="13"/>
  <c r="K90" i="13" s="1"/>
  <c r="K89" i="13" s="1"/>
  <c r="L91" i="13"/>
  <c r="L90" i="13" s="1"/>
  <c r="L89" i="13" s="1"/>
  <c r="M91" i="13"/>
  <c r="M90" i="13" s="1"/>
  <c r="M89" i="13" s="1"/>
  <c r="N91" i="13"/>
  <c r="N90" i="13" s="1"/>
  <c r="N89" i="13" s="1"/>
  <c r="O91" i="13"/>
  <c r="O90" i="13" s="1"/>
  <c r="O89" i="13" s="1"/>
  <c r="P91" i="13"/>
  <c r="P90" i="13" s="1"/>
  <c r="P89" i="13" s="1"/>
  <c r="Q91" i="13"/>
  <c r="Q90" i="13" s="1"/>
  <c r="Q89" i="13" s="1"/>
  <c r="R91" i="13"/>
  <c r="R90" i="13" s="1"/>
  <c r="R89" i="13" s="1"/>
  <c r="S91" i="13"/>
  <c r="T91" i="13"/>
  <c r="T90" i="13" s="1"/>
  <c r="T89" i="13" s="1"/>
  <c r="U91" i="13"/>
  <c r="U90" i="13" s="1"/>
  <c r="U89" i="13" s="1"/>
  <c r="V91" i="13"/>
  <c r="V90" i="13" s="1"/>
  <c r="V89" i="13" s="1"/>
  <c r="W91" i="13"/>
  <c r="W90" i="13" s="1"/>
  <c r="W89" i="13" s="1"/>
  <c r="X91" i="13"/>
  <c r="X90" i="13" s="1"/>
  <c r="X89" i="13" s="1"/>
  <c r="Y91" i="13"/>
  <c r="Y90" i="13" s="1"/>
  <c r="Y89" i="13" s="1"/>
  <c r="F179" i="13" l="1"/>
  <c r="W111" i="13"/>
  <c r="S111" i="13"/>
  <c r="Q111" i="13"/>
  <c r="O111" i="13"/>
  <c r="M111" i="13"/>
  <c r="K111" i="13"/>
  <c r="I111" i="13"/>
  <c r="G111" i="13"/>
  <c r="G146" i="13"/>
  <c r="E153" i="13"/>
  <c r="G209" i="13"/>
  <c r="Y265" i="13"/>
  <c r="W265" i="13"/>
  <c r="U265" i="13"/>
  <c r="S265" i="13"/>
  <c r="Q265" i="13"/>
  <c r="O265" i="13"/>
  <c r="M265" i="13"/>
  <c r="G308" i="13"/>
  <c r="G313" i="13"/>
  <c r="E320" i="13"/>
  <c r="G320" i="13"/>
  <c r="F320" i="13"/>
  <c r="I327" i="13"/>
  <c r="K327" i="13"/>
  <c r="M327" i="13"/>
  <c r="O327" i="13"/>
  <c r="Q327" i="13"/>
  <c r="S327" i="13"/>
  <c r="U327" i="13"/>
  <c r="W327" i="13"/>
  <c r="Y327" i="13"/>
  <c r="J163" i="13"/>
  <c r="G221" i="13"/>
  <c r="I163" i="13"/>
  <c r="H163" i="13"/>
  <c r="T205" i="13"/>
  <c r="E188" i="13"/>
  <c r="F153" i="13"/>
  <c r="E235" i="13"/>
  <c r="G235" i="13"/>
  <c r="F195" i="13"/>
  <c r="L265" i="13"/>
  <c r="T327" i="13"/>
  <c r="X327" i="13"/>
  <c r="F337" i="13"/>
  <c r="U111" i="13"/>
  <c r="X111" i="13"/>
  <c r="V111" i="13"/>
  <c r="T111" i="13"/>
  <c r="R111" i="13"/>
  <c r="P111" i="13"/>
  <c r="N111" i="13"/>
  <c r="L111" i="13"/>
  <c r="J111" i="13"/>
  <c r="H111" i="13"/>
  <c r="F111" i="13"/>
  <c r="F206" i="13"/>
  <c r="F209" i="13"/>
  <c r="E209" i="13"/>
  <c r="E221" i="13"/>
  <c r="T265" i="13"/>
  <c r="I307" i="13"/>
  <c r="K307" i="13"/>
  <c r="M307" i="13"/>
  <c r="O307" i="13"/>
  <c r="Q307" i="13"/>
  <c r="S307" i="13"/>
  <c r="U307" i="13"/>
  <c r="W307" i="13"/>
  <c r="Y307" i="13"/>
  <c r="F308" i="13"/>
  <c r="E308" i="13"/>
  <c r="R327" i="13"/>
  <c r="V327" i="13"/>
  <c r="F331" i="13"/>
  <c r="F343" i="13"/>
  <c r="F350" i="13"/>
  <c r="E350" i="13"/>
  <c r="E139" i="13"/>
  <c r="E167" i="13"/>
  <c r="G167" i="13"/>
  <c r="F167" i="13"/>
  <c r="F221" i="13"/>
  <c r="E179" i="13"/>
  <c r="G164" i="13"/>
  <c r="F139" i="13"/>
  <c r="G133" i="13"/>
  <c r="E133" i="13"/>
  <c r="S90" i="13"/>
  <c r="S89" i="13" s="1"/>
  <c r="X265" i="13"/>
  <c r="P265" i="13"/>
  <c r="H265" i="13"/>
  <c r="H327" i="13"/>
  <c r="J327" i="13"/>
  <c r="L327" i="13"/>
  <c r="N327" i="13"/>
  <c r="P327" i="13"/>
  <c r="K163" i="13"/>
  <c r="M163" i="13"/>
  <c r="O163" i="13"/>
  <c r="Q163" i="13"/>
  <c r="S163" i="13"/>
  <c r="U163" i="13"/>
  <c r="W163" i="13"/>
  <c r="Y163" i="13"/>
  <c r="F164" i="13"/>
  <c r="E164" i="13"/>
  <c r="E173" i="13"/>
  <c r="G173" i="13"/>
  <c r="F173" i="13"/>
  <c r="G188" i="13"/>
  <c r="G215" i="13"/>
  <c r="E228" i="13"/>
  <c r="G228" i="13"/>
  <c r="F228" i="13"/>
  <c r="V265" i="13"/>
  <c r="R265" i="13"/>
  <c r="N265" i="13"/>
  <c r="J265" i="13"/>
  <c r="F265" i="13"/>
  <c r="F313" i="13"/>
  <c r="F307" i="13" s="1"/>
  <c r="E313" i="13"/>
  <c r="G328" i="13"/>
  <c r="E357" i="13"/>
  <c r="G357" i="13"/>
  <c r="F357" i="13"/>
  <c r="G265" i="13"/>
  <c r="G307" i="13"/>
  <c r="G100" i="13"/>
  <c r="G99" i="13" s="1"/>
  <c r="E111" i="13"/>
  <c r="E124" i="13"/>
  <c r="G124" i="13"/>
  <c r="Y123" i="13"/>
  <c r="W123" i="13"/>
  <c r="U123" i="13"/>
  <c r="S123" i="13"/>
  <c r="Q123" i="13"/>
  <c r="O123" i="13"/>
  <c r="M123" i="13"/>
  <c r="K123" i="13"/>
  <c r="I123" i="13"/>
  <c r="E127" i="13"/>
  <c r="G127" i="13"/>
  <c r="F188" i="13"/>
  <c r="E195" i="13"/>
  <c r="G195" i="13"/>
  <c r="H205" i="13"/>
  <c r="J205" i="13"/>
  <c r="L205" i="13"/>
  <c r="N205" i="13"/>
  <c r="P205" i="13"/>
  <c r="R205" i="13"/>
  <c r="V205" i="13"/>
  <c r="X205" i="13"/>
  <c r="E206" i="13"/>
  <c r="G206" i="13"/>
  <c r="F215" i="13"/>
  <c r="F235" i="13"/>
  <c r="H307" i="13"/>
  <c r="J307" i="13"/>
  <c r="L307" i="13"/>
  <c r="N307" i="13"/>
  <c r="P307" i="13"/>
  <c r="R307" i="13"/>
  <c r="T307" i="13"/>
  <c r="V307" i="13"/>
  <c r="X307" i="13"/>
  <c r="F328" i="13"/>
  <c r="E331" i="13"/>
  <c r="G331" i="13"/>
  <c r="E337" i="13"/>
  <c r="G337" i="13"/>
  <c r="E343" i="13"/>
  <c r="G343" i="13"/>
  <c r="F146" i="13"/>
  <c r="E146" i="13"/>
  <c r="G153" i="13"/>
  <c r="F133" i="13"/>
  <c r="G139" i="13"/>
  <c r="G179" i="13"/>
  <c r="F100" i="13"/>
  <c r="F99" i="13" s="1"/>
  <c r="Y111" i="13"/>
  <c r="X123" i="13"/>
  <c r="V123" i="13"/>
  <c r="T123" i="13"/>
  <c r="R123" i="13"/>
  <c r="P123" i="13"/>
  <c r="N123" i="13"/>
  <c r="L123" i="13"/>
  <c r="J123" i="13"/>
  <c r="H123" i="13"/>
  <c r="F127" i="13"/>
  <c r="L163" i="13"/>
  <c r="N163" i="13"/>
  <c r="P163" i="13"/>
  <c r="R163" i="13"/>
  <c r="T163" i="13"/>
  <c r="V163" i="13"/>
  <c r="X163" i="13"/>
  <c r="I205" i="13"/>
  <c r="K205" i="13"/>
  <c r="M205" i="13"/>
  <c r="O205" i="13"/>
  <c r="Q205" i="13"/>
  <c r="S205" i="13"/>
  <c r="U205" i="13"/>
  <c r="W205" i="13"/>
  <c r="Y205" i="13"/>
  <c r="G303" i="13"/>
  <c r="H99" i="13"/>
  <c r="J99" i="13"/>
  <c r="L99" i="13"/>
  <c r="N99" i="13"/>
  <c r="P99" i="13"/>
  <c r="R99" i="13"/>
  <c r="T99" i="13"/>
  <c r="V99" i="13"/>
  <c r="X99" i="13"/>
  <c r="E100" i="13"/>
  <c r="E99" i="13" s="1"/>
  <c r="F124" i="13"/>
  <c r="E303" i="13"/>
  <c r="F284" i="13"/>
  <c r="F283" i="13" s="1"/>
  <c r="G284" i="13"/>
  <c r="G283" i="13" s="1"/>
  <c r="E265" i="13"/>
  <c r="E205" i="13" l="1"/>
  <c r="G205" i="13"/>
  <c r="E307" i="13"/>
  <c r="G163" i="13"/>
  <c r="F163" i="13"/>
  <c r="E163" i="13"/>
  <c r="E327" i="13"/>
  <c r="F327" i="13"/>
  <c r="F205" i="13"/>
  <c r="E123" i="13"/>
  <c r="F123" i="13"/>
  <c r="G123" i="13"/>
  <c r="G327" i="13"/>
  <c r="G96" i="13"/>
  <c r="G95" i="13" s="1"/>
  <c r="F96" i="13"/>
  <c r="F95" i="13" s="1"/>
  <c r="E96" i="13"/>
  <c r="E95" i="13" s="1"/>
  <c r="G84" i="13"/>
  <c r="F84" i="13"/>
  <c r="E84" i="13"/>
  <c r="E83" i="13" s="1"/>
  <c r="E82" i="13" s="1"/>
  <c r="E81" i="13" s="1"/>
  <c r="E80" i="13" s="1"/>
  <c r="F83" i="13"/>
  <c r="F82" i="13" s="1"/>
  <c r="G83" i="13"/>
  <c r="G82" i="13" s="1"/>
  <c r="H83" i="13"/>
  <c r="H82" i="13" s="1"/>
  <c r="I83" i="13"/>
  <c r="I82" i="13" s="1"/>
  <c r="J83" i="13"/>
  <c r="J82" i="13" s="1"/>
  <c r="K83" i="13"/>
  <c r="K82" i="13" s="1"/>
  <c r="L83" i="13"/>
  <c r="L82" i="13" s="1"/>
  <c r="M83" i="13"/>
  <c r="M82" i="13" s="1"/>
  <c r="N83" i="13"/>
  <c r="N82" i="13" s="1"/>
  <c r="O83" i="13"/>
  <c r="O82" i="13" s="1"/>
  <c r="P83" i="13"/>
  <c r="P82" i="13" s="1"/>
  <c r="Q83" i="13"/>
  <c r="Q82" i="13" s="1"/>
  <c r="R83" i="13"/>
  <c r="R82" i="13" s="1"/>
  <c r="S83" i="13"/>
  <c r="S82" i="13" s="1"/>
  <c r="T83" i="13"/>
  <c r="T82" i="13" s="1"/>
  <c r="U83" i="13"/>
  <c r="U82" i="13" s="1"/>
  <c r="V83" i="13"/>
  <c r="V82" i="13" s="1"/>
  <c r="W83" i="13"/>
  <c r="W82" i="13" s="1"/>
  <c r="X83" i="13"/>
  <c r="X82" i="13" s="1"/>
  <c r="Y83" i="13"/>
  <c r="Y82" i="13" s="1"/>
  <c r="H73" i="13"/>
  <c r="H72" i="13" s="1"/>
  <c r="E79" i="13"/>
  <c r="E78" i="13" s="1"/>
  <c r="I78" i="13"/>
  <c r="H78" i="13"/>
  <c r="G79" i="13"/>
  <c r="G78" i="13" s="1"/>
  <c r="F79" i="13"/>
  <c r="F78" i="13" s="1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G77" i="13"/>
  <c r="F77" i="13"/>
  <c r="E77" i="13"/>
  <c r="G76" i="13"/>
  <c r="F76" i="13"/>
  <c r="E76" i="13"/>
  <c r="G75" i="13"/>
  <c r="F75" i="13"/>
  <c r="E75" i="13"/>
  <c r="G74" i="13"/>
  <c r="F74" i="13"/>
  <c r="E74" i="13"/>
  <c r="Y73" i="13"/>
  <c r="Y72" i="13" s="1"/>
  <c r="X73" i="13"/>
  <c r="W73" i="13"/>
  <c r="W72" i="13" s="1"/>
  <c r="V73" i="13"/>
  <c r="U73" i="13"/>
  <c r="U72" i="13" s="1"/>
  <c r="T73" i="13"/>
  <c r="S73" i="13"/>
  <c r="S72" i="13" s="1"/>
  <c r="R73" i="13"/>
  <c r="Q73" i="13"/>
  <c r="Q72" i="13" s="1"/>
  <c r="P73" i="13"/>
  <c r="O73" i="13"/>
  <c r="O72" i="13" s="1"/>
  <c r="N73" i="13"/>
  <c r="M73" i="13"/>
  <c r="M72" i="13" s="1"/>
  <c r="L73" i="13"/>
  <c r="K73" i="13"/>
  <c r="K72" i="13" s="1"/>
  <c r="J73" i="13"/>
  <c r="I73" i="13"/>
  <c r="I72" i="13" s="1"/>
  <c r="X72" i="13"/>
  <c r="V72" i="13"/>
  <c r="T72" i="13"/>
  <c r="R72" i="13"/>
  <c r="P72" i="13"/>
  <c r="N72" i="13"/>
  <c r="L72" i="13"/>
  <c r="J72" i="13"/>
  <c r="G71" i="13"/>
  <c r="G70" i="13" s="1"/>
  <c r="F71" i="13"/>
  <c r="F70" i="13" s="1"/>
  <c r="E71" i="13"/>
  <c r="E70" i="13" s="1"/>
  <c r="Y70" i="13"/>
  <c r="X70" i="13"/>
  <c r="X69" i="13" s="1"/>
  <c r="W70" i="13"/>
  <c r="V70" i="13"/>
  <c r="U70" i="13"/>
  <c r="T70" i="13"/>
  <c r="T69" i="13" s="1"/>
  <c r="S70" i="13"/>
  <c r="R70" i="13"/>
  <c r="R69" i="13" s="1"/>
  <c r="Q70" i="13"/>
  <c r="P70" i="13"/>
  <c r="P69" i="13" s="1"/>
  <c r="O70" i="13"/>
  <c r="N70" i="13"/>
  <c r="N69" i="13" s="1"/>
  <c r="M70" i="13"/>
  <c r="L70" i="13"/>
  <c r="L69" i="13" s="1"/>
  <c r="K70" i="13"/>
  <c r="J70" i="13"/>
  <c r="J69" i="13" s="1"/>
  <c r="I70" i="13"/>
  <c r="H70" i="13"/>
  <c r="H69" i="13" s="1"/>
  <c r="G66" i="13"/>
  <c r="F66" i="13"/>
  <c r="F65" i="13" s="1"/>
  <c r="E66" i="13"/>
  <c r="E65" i="13" s="1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G64" i="13"/>
  <c r="G63" i="13" s="1"/>
  <c r="F64" i="13"/>
  <c r="E64" i="13"/>
  <c r="E63" i="13" s="1"/>
  <c r="E62" i="13" s="1"/>
  <c r="Y63" i="13"/>
  <c r="X63" i="13"/>
  <c r="X62" i="13" s="1"/>
  <c r="W63" i="13"/>
  <c r="V63" i="13"/>
  <c r="V62" i="13" s="1"/>
  <c r="U63" i="13"/>
  <c r="T63" i="13"/>
  <c r="T62" i="13" s="1"/>
  <c r="S63" i="13"/>
  <c r="R63" i="13"/>
  <c r="R62" i="13" s="1"/>
  <c r="Q63" i="13"/>
  <c r="P63" i="13"/>
  <c r="P62" i="13" s="1"/>
  <c r="O63" i="13"/>
  <c r="N63" i="13"/>
  <c r="N62" i="13" s="1"/>
  <c r="M63" i="13"/>
  <c r="L63" i="13"/>
  <c r="L62" i="13" s="1"/>
  <c r="K63" i="13"/>
  <c r="J63" i="13"/>
  <c r="J62" i="13" s="1"/>
  <c r="I63" i="13"/>
  <c r="H63" i="13"/>
  <c r="H62" i="13" s="1"/>
  <c r="F63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H38" i="13"/>
  <c r="G39" i="13"/>
  <c r="F39" i="13"/>
  <c r="E39" i="13"/>
  <c r="R51" i="13"/>
  <c r="S51" i="13"/>
  <c r="T51" i="13"/>
  <c r="U51" i="13"/>
  <c r="V51" i="13"/>
  <c r="W51" i="13"/>
  <c r="X51" i="13"/>
  <c r="Y51" i="13"/>
  <c r="K51" i="13"/>
  <c r="J51" i="13"/>
  <c r="I51" i="13"/>
  <c r="H51" i="13"/>
  <c r="L51" i="13"/>
  <c r="M51" i="13"/>
  <c r="N51" i="13"/>
  <c r="O51" i="13"/>
  <c r="P51" i="13"/>
  <c r="Q51" i="13"/>
  <c r="G52" i="13"/>
  <c r="G51" i="13" s="1"/>
  <c r="F52" i="13"/>
  <c r="F51" i="13" s="1"/>
  <c r="E52" i="13"/>
  <c r="E51" i="13" s="1"/>
  <c r="G62" i="13" l="1"/>
  <c r="F73" i="13"/>
  <c r="F72" i="13" s="1"/>
  <c r="F62" i="13"/>
  <c r="I62" i="13"/>
  <c r="K62" i="13"/>
  <c r="M62" i="13"/>
  <c r="O62" i="13"/>
  <c r="Q62" i="13"/>
  <c r="S62" i="13"/>
  <c r="U62" i="13"/>
  <c r="W62" i="13"/>
  <c r="Y62" i="13"/>
  <c r="I69" i="13"/>
  <c r="K69" i="13"/>
  <c r="M69" i="13"/>
  <c r="O69" i="13"/>
  <c r="Q69" i="13"/>
  <c r="U69" i="13"/>
  <c r="W69" i="13"/>
  <c r="Y69" i="13"/>
  <c r="F69" i="13"/>
  <c r="E73" i="13"/>
  <c r="E72" i="13" s="1"/>
  <c r="G73" i="13"/>
  <c r="G72" i="13" s="1"/>
  <c r="G69" i="13" s="1"/>
  <c r="V69" i="13"/>
  <c r="S69" i="13"/>
  <c r="E38" i="13"/>
  <c r="F38" i="13"/>
  <c r="G38" i="13"/>
  <c r="E69" i="13"/>
  <c r="G59" i="13" l="1"/>
  <c r="G58" i="13" s="1"/>
  <c r="F59" i="13"/>
  <c r="F58" i="13" s="1"/>
  <c r="E59" i="13"/>
  <c r="E58" i="13" s="1"/>
  <c r="H58" i="13"/>
  <c r="I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G57" i="13"/>
  <c r="G56" i="13" s="1"/>
  <c r="F57" i="13"/>
  <c r="F56" i="13" s="1"/>
  <c r="E57" i="13"/>
  <c r="E56" i="13" s="1"/>
  <c r="E55" i="13" s="1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R46" i="13"/>
  <c r="R45" i="13" s="1"/>
  <c r="R43" i="13"/>
  <c r="Q43" i="13"/>
  <c r="G50" i="13"/>
  <c r="F50" i="13"/>
  <c r="E50" i="13"/>
  <c r="G49" i="13"/>
  <c r="F49" i="13"/>
  <c r="E49" i="13"/>
  <c r="G48" i="13"/>
  <c r="F48" i="13"/>
  <c r="E48" i="13"/>
  <c r="G47" i="13"/>
  <c r="F47" i="13"/>
  <c r="E47" i="13"/>
  <c r="Y46" i="13"/>
  <c r="X46" i="13"/>
  <c r="X45" i="13" s="1"/>
  <c r="W46" i="13"/>
  <c r="V46" i="13"/>
  <c r="V45" i="13" s="1"/>
  <c r="U46" i="13"/>
  <c r="T46" i="13"/>
  <c r="T45" i="13" s="1"/>
  <c r="S46" i="13"/>
  <c r="Q46" i="13"/>
  <c r="Q45" i="13" s="1"/>
  <c r="Q42" i="13" s="1"/>
  <c r="P46" i="13"/>
  <c r="P45" i="13" s="1"/>
  <c r="O46" i="13"/>
  <c r="O45" i="13" s="1"/>
  <c r="N46" i="13"/>
  <c r="M46" i="13"/>
  <c r="M45" i="13" s="1"/>
  <c r="L46" i="13"/>
  <c r="L45" i="13" s="1"/>
  <c r="K46" i="13"/>
  <c r="K45" i="13" s="1"/>
  <c r="J46" i="13"/>
  <c r="I46" i="13"/>
  <c r="I45" i="13" s="1"/>
  <c r="H46" i="13"/>
  <c r="H45" i="13" s="1"/>
  <c r="Y45" i="13"/>
  <c r="W45" i="13"/>
  <c r="U45" i="13"/>
  <c r="S45" i="13"/>
  <c r="N45" i="13"/>
  <c r="J45" i="13"/>
  <c r="G44" i="13"/>
  <c r="G43" i="13" s="1"/>
  <c r="F44" i="13"/>
  <c r="E44" i="13"/>
  <c r="E43" i="13" s="1"/>
  <c r="Y43" i="13"/>
  <c r="X43" i="13"/>
  <c r="W43" i="13"/>
  <c r="V43" i="13"/>
  <c r="U43" i="13"/>
  <c r="T43" i="13"/>
  <c r="S43" i="13"/>
  <c r="P43" i="13"/>
  <c r="O43" i="13"/>
  <c r="N43" i="13"/>
  <c r="N42" i="13" s="1"/>
  <c r="M43" i="13"/>
  <c r="L43" i="13"/>
  <c r="K43" i="13"/>
  <c r="J43" i="13"/>
  <c r="J42" i="13" s="1"/>
  <c r="I43" i="13"/>
  <c r="H43" i="13"/>
  <c r="F43" i="13"/>
  <c r="G34" i="13"/>
  <c r="F34" i="13"/>
  <c r="E34" i="13"/>
  <c r="G37" i="13"/>
  <c r="F37" i="13"/>
  <c r="E37" i="13"/>
  <c r="G36" i="13"/>
  <c r="F36" i="13"/>
  <c r="E36" i="13"/>
  <c r="G35" i="13"/>
  <c r="F35" i="13"/>
  <c r="E35" i="13"/>
  <c r="H33" i="13"/>
  <c r="H32" i="13" s="1"/>
  <c r="I33" i="13"/>
  <c r="J33" i="13"/>
  <c r="J32" i="13" s="1"/>
  <c r="K33" i="13"/>
  <c r="L33" i="13"/>
  <c r="L32" i="13" s="1"/>
  <c r="M33" i="13"/>
  <c r="N33" i="13"/>
  <c r="N32" i="13" s="1"/>
  <c r="O33" i="13"/>
  <c r="P33" i="13"/>
  <c r="P32" i="13" s="1"/>
  <c r="Q33" i="13"/>
  <c r="R33" i="13"/>
  <c r="R32" i="13" s="1"/>
  <c r="S33" i="13"/>
  <c r="T33" i="13"/>
  <c r="T32" i="13" s="1"/>
  <c r="U33" i="13"/>
  <c r="V33" i="13"/>
  <c r="V32" i="13" s="1"/>
  <c r="W33" i="13"/>
  <c r="X33" i="13"/>
  <c r="X32" i="13" s="1"/>
  <c r="Y33" i="13"/>
  <c r="I32" i="13"/>
  <c r="K32" i="13"/>
  <c r="M32" i="13"/>
  <c r="O32" i="13"/>
  <c r="Q32" i="13"/>
  <c r="S32" i="13"/>
  <c r="U32" i="13"/>
  <c r="W32" i="13"/>
  <c r="Y32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H30" i="13"/>
  <c r="E31" i="13"/>
  <c r="E30" i="13" s="1"/>
  <c r="F31" i="13"/>
  <c r="F30" i="13" s="1"/>
  <c r="G31" i="13"/>
  <c r="G30" i="13" s="1"/>
  <c r="L42" i="13" l="1"/>
  <c r="P42" i="13"/>
  <c r="H42" i="13"/>
  <c r="G33" i="13"/>
  <c r="G32" i="13" s="1"/>
  <c r="F33" i="13"/>
  <c r="F32" i="13" s="1"/>
  <c r="T42" i="13"/>
  <c r="V42" i="13"/>
  <c r="X42" i="13"/>
  <c r="F46" i="13"/>
  <c r="F45" i="13" s="1"/>
  <c r="U55" i="13"/>
  <c r="I42" i="13"/>
  <c r="K42" i="13"/>
  <c r="M42" i="13"/>
  <c r="O42" i="13"/>
  <c r="F55" i="13"/>
  <c r="E33" i="13"/>
  <c r="E32" i="13" s="1"/>
  <c r="F42" i="13"/>
  <c r="E46" i="13"/>
  <c r="E45" i="13" s="1"/>
  <c r="E42" i="13" s="1"/>
  <c r="E41" i="13" s="1"/>
  <c r="W29" i="13"/>
  <c r="S29" i="13"/>
  <c r="O29" i="13"/>
  <c r="K29" i="13"/>
  <c r="X29" i="13"/>
  <c r="V29" i="13"/>
  <c r="T29" i="13"/>
  <c r="R29" i="13"/>
  <c r="P29" i="13"/>
  <c r="N29" i="13"/>
  <c r="L29" i="13"/>
  <c r="J29" i="13"/>
  <c r="G46" i="13"/>
  <c r="G45" i="13" s="1"/>
  <c r="G42" i="13" s="1"/>
  <c r="Y29" i="13"/>
  <c r="U29" i="13"/>
  <c r="Q29" i="13"/>
  <c r="M29" i="13"/>
  <c r="I29" i="13"/>
  <c r="H29" i="13"/>
  <c r="S42" i="13"/>
  <c r="U42" i="13"/>
  <c r="W42" i="13"/>
  <c r="Y42" i="13"/>
  <c r="R42" i="13"/>
  <c r="X55" i="13"/>
  <c r="V55" i="13"/>
  <c r="T55" i="13"/>
  <c r="R55" i="13"/>
  <c r="P55" i="13"/>
  <c r="N55" i="13"/>
  <c r="L55" i="13"/>
  <c r="J55" i="13"/>
  <c r="H55" i="13"/>
  <c r="Y55" i="13"/>
  <c r="W55" i="13"/>
  <c r="S55" i="13"/>
  <c r="Q55" i="13"/>
  <c r="O55" i="13"/>
  <c r="M55" i="13"/>
  <c r="K55" i="13"/>
  <c r="I55" i="13"/>
  <c r="G55" i="13"/>
  <c r="G372" i="13" l="1"/>
  <c r="F372" i="13"/>
  <c r="E372" i="13"/>
  <c r="F366" i="13"/>
  <c r="G366" i="13"/>
  <c r="E366" i="13"/>
  <c r="G326" i="13"/>
  <c r="G325" i="13" s="1"/>
  <c r="F326" i="13"/>
  <c r="F325" i="13" s="1"/>
  <c r="F306" i="13"/>
  <c r="F305" i="13" s="1"/>
  <c r="G306" i="13"/>
  <c r="G305" i="13" s="1"/>
  <c r="G301" i="13"/>
  <c r="G300" i="13" s="1"/>
  <c r="F301" i="13"/>
  <c r="F300" i="13" s="1"/>
  <c r="G296" i="13"/>
  <c r="G295" i="13" s="1"/>
  <c r="F296" i="13"/>
  <c r="F295" i="13" s="1"/>
  <c r="E285" i="13"/>
  <c r="E291" i="13"/>
  <c r="E290" i="13" s="1"/>
  <c r="G282" i="13"/>
  <c r="G281" i="13" s="1"/>
  <c r="G280" i="13" s="1"/>
  <c r="G279" i="13" s="1"/>
  <c r="F282" i="13"/>
  <c r="F281" i="13" s="1"/>
  <c r="F280" i="13" s="1"/>
  <c r="F279" i="13" s="1"/>
  <c r="E282" i="13"/>
  <c r="G278" i="13"/>
  <c r="F278" i="13"/>
  <c r="E278" i="13"/>
  <c r="F277" i="13"/>
  <c r="F276" i="13" s="1"/>
  <c r="F275" i="13" s="1"/>
  <c r="G277" i="13"/>
  <c r="G276" i="13" s="1"/>
  <c r="G275" i="13" s="1"/>
  <c r="G264" i="13"/>
  <c r="G263" i="13" s="1"/>
  <c r="F264" i="13"/>
  <c r="F263" i="13" s="1"/>
  <c r="G260" i="13"/>
  <c r="G259" i="13" s="1"/>
  <c r="G258" i="13" s="1"/>
  <c r="F260" i="13"/>
  <c r="F259" i="13" s="1"/>
  <c r="F258" i="13" s="1"/>
  <c r="F254" i="13"/>
  <c r="F253" i="13" s="1"/>
  <c r="G254" i="13"/>
  <c r="G253" i="13" s="1"/>
  <c r="E254" i="13"/>
  <c r="E253" i="13" s="1"/>
  <c r="F245" i="13"/>
  <c r="F244" i="13" s="1"/>
  <c r="F243" i="13" s="1"/>
  <c r="G245" i="13"/>
  <c r="G244" i="13" s="1"/>
  <c r="G243" i="13" s="1"/>
  <c r="F250" i="13"/>
  <c r="F249" i="13" s="1"/>
  <c r="F248" i="13" s="1"/>
  <c r="G250" i="13"/>
  <c r="G249" i="13" s="1"/>
  <c r="G248" i="13" s="1"/>
  <c r="E250" i="13"/>
  <c r="E249" i="13" s="1"/>
  <c r="E248" i="13" s="1"/>
  <c r="G204" i="13"/>
  <c r="G203" i="13" s="1"/>
  <c r="F122" i="13"/>
  <c r="F121" i="13" s="1"/>
  <c r="G122" i="13"/>
  <c r="G121" i="13" s="1"/>
  <c r="F110" i="13"/>
  <c r="F109" i="13" s="1"/>
  <c r="F108" i="13" s="1"/>
  <c r="G110" i="13"/>
  <c r="G109" i="13" s="1"/>
  <c r="G108" i="13" s="1"/>
  <c r="F98" i="13"/>
  <c r="F97" i="13" s="1"/>
  <c r="G98" i="13"/>
  <c r="G97" i="13" s="1"/>
  <c r="F92" i="13"/>
  <c r="G92" i="13"/>
  <c r="F93" i="13"/>
  <c r="G93" i="13"/>
  <c r="F94" i="13"/>
  <c r="G94" i="13"/>
  <c r="E93" i="13"/>
  <c r="E94" i="13"/>
  <c r="E92" i="13"/>
  <c r="G81" i="13"/>
  <c r="G80" i="13" s="1"/>
  <c r="F81" i="13"/>
  <c r="F80" i="13" s="1"/>
  <c r="F68" i="13"/>
  <c r="F67" i="13" s="1"/>
  <c r="G68" i="13"/>
  <c r="G67" i="13" s="1"/>
  <c r="F54" i="13"/>
  <c r="F53" i="13" s="1"/>
  <c r="G54" i="13"/>
  <c r="G53" i="13" s="1"/>
  <c r="F41" i="13"/>
  <c r="F40" i="13" s="1"/>
  <c r="G41" i="13"/>
  <c r="G40" i="13" s="1"/>
  <c r="F29" i="13"/>
  <c r="F28" i="13" s="1"/>
  <c r="G29" i="13"/>
  <c r="G28" i="13" s="1"/>
  <c r="H28" i="13"/>
  <c r="I28" i="13"/>
  <c r="I27" i="13" s="1"/>
  <c r="Y326" i="13"/>
  <c r="Y325" i="13" s="1"/>
  <c r="Y306" i="13"/>
  <c r="Y305" i="13" s="1"/>
  <c r="Y302" i="13"/>
  <c r="Y301" i="13" s="1"/>
  <c r="Y300" i="13" s="1"/>
  <c r="Y296" i="13"/>
  <c r="Y295" i="13" s="1"/>
  <c r="Y286" i="13"/>
  <c r="Y285" i="13" s="1"/>
  <c r="Y281" i="13"/>
  <c r="Y280" i="13" s="1"/>
  <c r="Y279" i="13" s="1"/>
  <c r="Y277" i="13"/>
  <c r="Y276" i="13" s="1"/>
  <c r="Y275" i="13" s="1"/>
  <c r="Y264" i="13"/>
  <c r="Y263" i="13" s="1"/>
  <c r="Y260" i="13"/>
  <c r="Y259" i="13" s="1"/>
  <c r="Y258" i="13" s="1"/>
  <c r="Y254" i="13"/>
  <c r="Y253" i="13" s="1"/>
  <c r="Y250" i="13"/>
  <c r="Y249" i="13" s="1"/>
  <c r="Y248" i="13" s="1"/>
  <c r="Y245" i="13"/>
  <c r="Y244" i="13" s="1"/>
  <c r="Y243" i="13" s="1"/>
  <c r="Y204" i="13"/>
  <c r="Y203" i="13" s="1"/>
  <c r="Y162" i="13"/>
  <c r="Y161" i="13" s="1"/>
  <c r="Y122" i="13"/>
  <c r="Y121" i="13" s="1"/>
  <c r="Y110" i="13"/>
  <c r="Y109" i="13" s="1"/>
  <c r="Y108" i="13" s="1"/>
  <c r="Y106" i="13"/>
  <c r="Y98" i="13"/>
  <c r="Y97" i="13" s="1"/>
  <c r="Y88" i="13"/>
  <c r="Y87" i="13" s="1"/>
  <c r="Y81" i="13"/>
  <c r="Y80" i="13" s="1"/>
  <c r="Y68" i="13"/>
  <c r="Y67" i="13" s="1"/>
  <c r="Y61" i="13"/>
  <c r="Y60" i="13" s="1"/>
  <c r="Y54" i="13"/>
  <c r="Y53" i="13" s="1"/>
  <c r="Y41" i="13"/>
  <c r="Y40" i="13" s="1"/>
  <c r="Y28" i="13"/>
  <c r="Y27" i="13" s="1"/>
  <c r="X326" i="13"/>
  <c r="X325" i="13" s="1"/>
  <c r="X306" i="13"/>
  <c r="X305" i="13" s="1"/>
  <c r="X302" i="13"/>
  <c r="X301" i="13" s="1"/>
  <c r="X300" i="13" s="1"/>
  <c r="X296" i="13"/>
  <c r="X295" i="13" s="1"/>
  <c r="X286" i="13"/>
  <c r="X285" i="13" s="1"/>
  <c r="X281" i="13"/>
  <c r="X280" i="13" s="1"/>
  <c r="X279" i="13" s="1"/>
  <c r="X277" i="13"/>
  <c r="X276" i="13" s="1"/>
  <c r="X275" i="13" s="1"/>
  <c r="X264" i="13"/>
  <c r="X263" i="13" s="1"/>
  <c r="X260" i="13"/>
  <c r="X259" i="13" s="1"/>
  <c r="X258" i="13" s="1"/>
  <c r="X254" i="13"/>
  <c r="X253" i="13" s="1"/>
  <c r="X250" i="13"/>
  <c r="X249" i="13" s="1"/>
  <c r="X248" i="13" s="1"/>
  <c r="X245" i="13"/>
  <c r="X244" i="13" s="1"/>
  <c r="X243" i="13" s="1"/>
  <c r="X204" i="13"/>
  <c r="X203" i="13" s="1"/>
  <c r="X162" i="13"/>
  <c r="X161" i="13" s="1"/>
  <c r="X122" i="13"/>
  <c r="X121" i="13" s="1"/>
  <c r="X110" i="13"/>
  <c r="X109" i="13" s="1"/>
  <c r="X108" i="13" s="1"/>
  <c r="X106" i="13"/>
  <c r="X98" i="13"/>
  <c r="X97" i="13" s="1"/>
  <c r="X88" i="13"/>
  <c r="X87" i="13" s="1"/>
  <c r="X81" i="13"/>
  <c r="X80" i="13" s="1"/>
  <c r="X68" i="13"/>
  <c r="X67" i="13" s="1"/>
  <c r="X61" i="13"/>
  <c r="X60" i="13" s="1"/>
  <c r="X54" i="13"/>
  <c r="X53" i="13" s="1"/>
  <c r="X41" i="13"/>
  <c r="X40" i="13" s="1"/>
  <c r="X28" i="13"/>
  <c r="X27" i="13" s="1"/>
  <c r="W326" i="13"/>
  <c r="W325" i="13" s="1"/>
  <c r="W306" i="13"/>
  <c r="W305" i="13" s="1"/>
  <c r="W302" i="13"/>
  <c r="W301" i="13" s="1"/>
  <c r="W300" i="13" s="1"/>
  <c r="W296" i="13"/>
  <c r="W295" i="13" s="1"/>
  <c r="W286" i="13"/>
  <c r="W285" i="13" s="1"/>
  <c r="W281" i="13"/>
  <c r="W280" i="13" s="1"/>
  <c r="W279" i="13" s="1"/>
  <c r="W277" i="13"/>
  <c r="W276" i="13" s="1"/>
  <c r="W275" i="13" s="1"/>
  <c r="W264" i="13"/>
  <c r="W263" i="13" s="1"/>
  <c r="W260" i="13"/>
  <c r="W259" i="13" s="1"/>
  <c r="W258" i="13" s="1"/>
  <c r="W254" i="13"/>
  <c r="W253" i="13" s="1"/>
  <c r="W250" i="13"/>
  <c r="W249" i="13" s="1"/>
  <c r="W248" i="13" s="1"/>
  <c r="W245" i="13"/>
  <c r="W244" i="13" s="1"/>
  <c r="W243" i="13" s="1"/>
  <c r="W204" i="13"/>
  <c r="W203" i="13" s="1"/>
  <c r="W162" i="13"/>
  <c r="W161" i="13" s="1"/>
  <c r="W122" i="13"/>
  <c r="W121" i="13" s="1"/>
  <c r="W110" i="13"/>
  <c r="W109" i="13" s="1"/>
  <c r="W108" i="13" s="1"/>
  <c r="W106" i="13"/>
  <c r="W98" i="13"/>
  <c r="W97" i="13" s="1"/>
  <c r="W88" i="13"/>
  <c r="W87" i="13" s="1"/>
  <c r="W81" i="13"/>
  <c r="W80" i="13" s="1"/>
  <c r="W68" i="13"/>
  <c r="W67" i="13" s="1"/>
  <c r="W61" i="13"/>
  <c r="W60" i="13" s="1"/>
  <c r="W54" i="13"/>
  <c r="W53" i="13" s="1"/>
  <c r="W41" i="13"/>
  <c r="W40" i="13" s="1"/>
  <c r="W28" i="13"/>
  <c r="W27" i="13" s="1"/>
  <c r="V326" i="13"/>
  <c r="V325" i="13" s="1"/>
  <c r="V306" i="13"/>
  <c r="V305" i="13" s="1"/>
  <c r="V302" i="13"/>
  <c r="V301" i="13" s="1"/>
  <c r="V300" i="13" s="1"/>
  <c r="V296" i="13"/>
  <c r="V295" i="13" s="1"/>
  <c r="V286" i="13"/>
  <c r="V285" i="13" s="1"/>
  <c r="V281" i="13"/>
  <c r="V280" i="13" s="1"/>
  <c r="V279" i="13" s="1"/>
  <c r="V277" i="13"/>
  <c r="V276" i="13" s="1"/>
  <c r="V275" i="13" s="1"/>
  <c r="V264" i="13"/>
  <c r="V263" i="13" s="1"/>
  <c r="V260" i="13"/>
  <c r="V259" i="13" s="1"/>
  <c r="V258" i="13" s="1"/>
  <c r="V254" i="13"/>
  <c r="V253" i="13" s="1"/>
  <c r="V250" i="13"/>
  <c r="V249" i="13" s="1"/>
  <c r="V248" i="13" s="1"/>
  <c r="V245" i="13"/>
  <c r="V244" i="13" s="1"/>
  <c r="V243" i="13" s="1"/>
  <c r="V204" i="13"/>
  <c r="V203" i="13" s="1"/>
  <c r="V162" i="13"/>
  <c r="V161" i="13" s="1"/>
  <c r="V122" i="13"/>
  <c r="V121" i="13" s="1"/>
  <c r="V110" i="13"/>
  <c r="V109" i="13" s="1"/>
  <c r="V108" i="13" s="1"/>
  <c r="V106" i="13"/>
  <c r="V98" i="13"/>
  <c r="V97" i="13" s="1"/>
  <c r="V88" i="13"/>
  <c r="V87" i="13" s="1"/>
  <c r="V81" i="13"/>
  <c r="V80" i="13" s="1"/>
  <c r="V68" i="13"/>
  <c r="V67" i="13" s="1"/>
  <c r="V61" i="13"/>
  <c r="V60" i="13" s="1"/>
  <c r="V54" i="13"/>
  <c r="V53" i="13" s="1"/>
  <c r="V41" i="13"/>
  <c r="V40" i="13" s="1"/>
  <c r="V28" i="13"/>
  <c r="V27" i="13" s="1"/>
  <c r="U326" i="13"/>
  <c r="U325" i="13" s="1"/>
  <c r="U306" i="13"/>
  <c r="U305" i="13" s="1"/>
  <c r="U302" i="13"/>
  <c r="U301" i="13" s="1"/>
  <c r="U300" i="13" s="1"/>
  <c r="U296" i="13"/>
  <c r="U295" i="13" s="1"/>
  <c r="U286" i="13"/>
  <c r="U285" i="13" s="1"/>
  <c r="U281" i="13"/>
  <c r="U280" i="13" s="1"/>
  <c r="U279" i="13" s="1"/>
  <c r="U277" i="13"/>
  <c r="U276" i="13" s="1"/>
  <c r="U275" i="13" s="1"/>
  <c r="U264" i="13"/>
  <c r="U263" i="13" s="1"/>
  <c r="U260" i="13"/>
  <c r="U259" i="13" s="1"/>
  <c r="U258" i="13" s="1"/>
  <c r="U254" i="13"/>
  <c r="U253" i="13" s="1"/>
  <c r="U250" i="13"/>
  <c r="U249" i="13" s="1"/>
  <c r="U248" i="13" s="1"/>
  <c r="U245" i="13"/>
  <c r="U244" i="13" s="1"/>
  <c r="U243" i="13" s="1"/>
  <c r="U204" i="13"/>
  <c r="U203" i="13" s="1"/>
  <c r="U162" i="13"/>
  <c r="U161" i="13" s="1"/>
  <c r="U122" i="13"/>
  <c r="U121" i="13" s="1"/>
  <c r="U110" i="13"/>
  <c r="U109" i="13" s="1"/>
  <c r="U108" i="13" s="1"/>
  <c r="U106" i="13"/>
  <c r="U98" i="13"/>
  <c r="U97" i="13" s="1"/>
  <c r="U88" i="13"/>
  <c r="U87" i="13" s="1"/>
  <c r="U81" i="13"/>
  <c r="U80" i="13" s="1"/>
  <c r="U68" i="13"/>
  <c r="U67" i="13" s="1"/>
  <c r="U61" i="13"/>
  <c r="U60" i="13" s="1"/>
  <c r="U54" i="13"/>
  <c r="U53" i="13" s="1"/>
  <c r="U41" i="13"/>
  <c r="U40" i="13" s="1"/>
  <c r="U28" i="13"/>
  <c r="U27" i="13" s="1"/>
  <c r="T326" i="13"/>
  <c r="T325" i="13" s="1"/>
  <c r="T306" i="13"/>
  <c r="T305" i="13" s="1"/>
  <c r="T302" i="13"/>
  <c r="T301" i="13" s="1"/>
  <c r="T300" i="13" s="1"/>
  <c r="T296" i="13"/>
  <c r="T295" i="13" s="1"/>
  <c r="T286" i="13"/>
  <c r="T285" i="13" s="1"/>
  <c r="T281" i="13"/>
  <c r="T280" i="13" s="1"/>
  <c r="T279" i="13" s="1"/>
  <c r="T277" i="13"/>
  <c r="T276" i="13" s="1"/>
  <c r="T275" i="13" s="1"/>
  <c r="T264" i="13"/>
  <c r="T263" i="13" s="1"/>
  <c r="T260" i="13"/>
  <c r="T259" i="13" s="1"/>
  <c r="T258" i="13" s="1"/>
  <c r="T254" i="13"/>
  <c r="T253" i="13" s="1"/>
  <c r="T250" i="13"/>
  <c r="T249" i="13" s="1"/>
  <c r="T248" i="13" s="1"/>
  <c r="T245" i="13"/>
  <c r="T244" i="13" s="1"/>
  <c r="T243" i="13" s="1"/>
  <c r="T204" i="13"/>
  <c r="T203" i="13" s="1"/>
  <c r="T162" i="13"/>
  <c r="T161" i="13" s="1"/>
  <c r="T122" i="13"/>
  <c r="T121" i="13" s="1"/>
  <c r="T110" i="13"/>
  <c r="T109" i="13" s="1"/>
  <c r="T108" i="13" s="1"/>
  <c r="T106" i="13"/>
  <c r="T98" i="13"/>
  <c r="T97" i="13" s="1"/>
  <c r="T88" i="13"/>
  <c r="T87" i="13" s="1"/>
  <c r="T81" i="13"/>
  <c r="T80" i="13" s="1"/>
  <c r="T68" i="13"/>
  <c r="T67" i="13" s="1"/>
  <c r="T61" i="13"/>
  <c r="T60" i="13" s="1"/>
  <c r="T54" i="13"/>
  <c r="T53" i="13" s="1"/>
  <c r="T41" i="13"/>
  <c r="T40" i="13" s="1"/>
  <c r="T28" i="13"/>
  <c r="T27" i="13" s="1"/>
  <c r="S326" i="13"/>
  <c r="S325" i="13" s="1"/>
  <c r="S306" i="13"/>
  <c r="S305" i="13" s="1"/>
  <c r="S302" i="13"/>
  <c r="S301" i="13" s="1"/>
  <c r="S300" i="13" s="1"/>
  <c r="S296" i="13"/>
  <c r="S295" i="13" s="1"/>
  <c r="S286" i="13"/>
  <c r="S285" i="13" s="1"/>
  <c r="S281" i="13"/>
  <c r="S280" i="13" s="1"/>
  <c r="S279" i="13" s="1"/>
  <c r="S277" i="13"/>
  <c r="S276" i="13" s="1"/>
  <c r="S275" i="13" s="1"/>
  <c r="S264" i="13"/>
  <c r="S263" i="13" s="1"/>
  <c r="S260" i="13"/>
  <c r="S259" i="13" s="1"/>
  <c r="S258" i="13" s="1"/>
  <c r="S254" i="13"/>
  <c r="S253" i="13" s="1"/>
  <c r="S250" i="13"/>
  <c r="S249" i="13" s="1"/>
  <c r="S248" i="13" s="1"/>
  <c r="S245" i="13"/>
  <c r="S244" i="13" s="1"/>
  <c r="S243" i="13" s="1"/>
  <c r="S204" i="13"/>
  <c r="S203" i="13" s="1"/>
  <c r="S162" i="13"/>
  <c r="S161" i="13" s="1"/>
  <c r="S122" i="13"/>
  <c r="S121" i="13" s="1"/>
  <c r="S110" i="13"/>
  <c r="S109" i="13" s="1"/>
  <c r="S108" i="13" s="1"/>
  <c r="S106" i="13"/>
  <c r="S98" i="13"/>
  <c r="S97" i="13" s="1"/>
  <c r="S88" i="13"/>
  <c r="S87" i="13" s="1"/>
  <c r="S81" i="13"/>
  <c r="S80" i="13" s="1"/>
  <c r="S68" i="13"/>
  <c r="S67" i="13" s="1"/>
  <c r="S61" i="13"/>
  <c r="S60" i="13" s="1"/>
  <c r="S54" i="13"/>
  <c r="S53" i="13" s="1"/>
  <c r="S41" i="13"/>
  <c r="S40" i="13" s="1"/>
  <c r="S28" i="13"/>
  <c r="S27" i="13" s="1"/>
  <c r="E301" i="13"/>
  <c r="E300" i="13" s="1"/>
  <c r="E296" i="13"/>
  <c r="E295" i="13" s="1"/>
  <c r="E281" i="13"/>
  <c r="E280" i="13" s="1"/>
  <c r="E279" i="13" s="1"/>
  <c r="E277" i="13"/>
  <c r="E276" i="13" s="1"/>
  <c r="E275" i="13" s="1"/>
  <c r="R326" i="13"/>
  <c r="R325" i="13" s="1"/>
  <c r="R306" i="13"/>
  <c r="R305" i="13" s="1"/>
  <c r="R302" i="13"/>
  <c r="R301" i="13" s="1"/>
  <c r="R300" i="13" s="1"/>
  <c r="R296" i="13"/>
  <c r="R295" i="13" s="1"/>
  <c r="R286" i="13"/>
  <c r="R285" i="13" s="1"/>
  <c r="R281" i="13"/>
  <c r="R280" i="13" s="1"/>
  <c r="R279" i="13" s="1"/>
  <c r="R277" i="13"/>
  <c r="R276" i="13" s="1"/>
  <c r="R275" i="13" s="1"/>
  <c r="R264" i="13"/>
  <c r="R263" i="13" s="1"/>
  <c r="R260" i="13"/>
  <c r="R259" i="13" s="1"/>
  <c r="R258" i="13" s="1"/>
  <c r="R254" i="13"/>
  <c r="R253" i="13" s="1"/>
  <c r="R250" i="13"/>
  <c r="R249" i="13" s="1"/>
  <c r="R248" i="13" s="1"/>
  <c r="R245" i="13"/>
  <c r="R244" i="13" s="1"/>
  <c r="R243" i="13" s="1"/>
  <c r="R204" i="13"/>
  <c r="R203" i="13" s="1"/>
  <c r="R162" i="13"/>
  <c r="R161" i="13" s="1"/>
  <c r="R122" i="13"/>
  <c r="R121" i="13" s="1"/>
  <c r="R110" i="13"/>
  <c r="R109" i="13" s="1"/>
  <c r="R108" i="13" s="1"/>
  <c r="R106" i="13"/>
  <c r="R98" i="13"/>
  <c r="R97" i="13" s="1"/>
  <c r="R88" i="13"/>
  <c r="R87" i="13" s="1"/>
  <c r="R81" i="13"/>
  <c r="R80" i="13" s="1"/>
  <c r="R68" i="13"/>
  <c r="R67" i="13" s="1"/>
  <c r="R61" i="13"/>
  <c r="R60" i="13" s="1"/>
  <c r="R54" i="13"/>
  <c r="R53" i="13" s="1"/>
  <c r="R41" i="13"/>
  <c r="R40" i="13" s="1"/>
  <c r="R28" i="13"/>
  <c r="R27" i="13" s="1"/>
  <c r="Q326" i="13"/>
  <c r="Q325" i="13" s="1"/>
  <c r="Q306" i="13"/>
  <c r="Q305" i="13" s="1"/>
  <c r="Q302" i="13"/>
  <c r="Q301" i="13" s="1"/>
  <c r="Q300" i="13" s="1"/>
  <c r="Q296" i="13"/>
  <c r="Q295" i="13" s="1"/>
  <c r="Q286" i="13"/>
  <c r="Q285" i="13" s="1"/>
  <c r="Q281" i="13"/>
  <c r="Q280" i="13" s="1"/>
  <c r="Q279" i="13" s="1"/>
  <c r="Q277" i="13"/>
  <c r="Q276" i="13" s="1"/>
  <c r="Q275" i="13" s="1"/>
  <c r="Q264" i="13"/>
  <c r="Q263" i="13" s="1"/>
  <c r="Q260" i="13"/>
  <c r="Q259" i="13" s="1"/>
  <c r="Q258" i="13" s="1"/>
  <c r="Q254" i="13"/>
  <c r="Q253" i="13" s="1"/>
  <c r="Q250" i="13"/>
  <c r="Q249" i="13" s="1"/>
  <c r="Q248" i="13" s="1"/>
  <c r="Q245" i="13"/>
  <c r="Q244" i="13" s="1"/>
  <c r="Q243" i="13" s="1"/>
  <c r="Q204" i="13"/>
  <c r="Q203" i="13" s="1"/>
  <c r="Q162" i="13"/>
  <c r="Q161" i="13" s="1"/>
  <c r="Q122" i="13"/>
  <c r="Q121" i="13" s="1"/>
  <c r="Q110" i="13"/>
  <c r="Q109" i="13" s="1"/>
  <c r="Q108" i="13" s="1"/>
  <c r="Q106" i="13"/>
  <c r="Q98" i="13"/>
  <c r="Q97" i="13" s="1"/>
  <c r="Q88" i="13"/>
  <c r="Q87" i="13" s="1"/>
  <c r="Q81" i="13"/>
  <c r="Q80" i="13" s="1"/>
  <c r="Q68" i="13"/>
  <c r="Q67" i="13" s="1"/>
  <c r="Q61" i="13"/>
  <c r="Q60" i="13" s="1"/>
  <c r="Q54" i="13"/>
  <c r="Q53" i="13" s="1"/>
  <c r="Q41" i="13"/>
  <c r="Q40" i="13" s="1"/>
  <c r="Q28" i="13"/>
  <c r="Q27" i="13" s="1"/>
  <c r="P326" i="13"/>
  <c r="P325" i="13" s="1"/>
  <c r="P306" i="13"/>
  <c r="P305" i="13" s="1"/>
  <c r="P302" i="13"/>
  <c r="P301" i="13" s="1"/>
  <c r="P300" i="13" s="1"/>
  <c r="P296" i="13"/>
  <c r="P295" i="13" s="1"/>
  <c r="P286" i="13"/>
  <c r="P285" i="13" s="1"/>
  <c r="P281" i="13"/>
  <c r="P280" i="13" s="1"/>
  <c r="P279" i="13" s="1"/>
  <c r="P277" i="13"/>
  <c r="P276" i="13" s="1"/>
  <c r="P275" i="13" s="1"/>
  <c r="P264" i="13"/>
  <c r="P263" i="13" s="1"/>
  <c r="P260" i="13"/>
  <c r="P259" i="13" s="1"/>
  <c r="P258" i="13" s="1"/>
  <c r="P254" i="13"/>
  <c r="P253" i="13" s="1"/>
  <c r="P250" i="13"/>
  <c r="P249" i="13" s="1"/>
  <c r="P248" i="13" s="1"/>
  <c r="P245" i="13"/>
  <c r="P244" i="13" s="1"/>
  <c r="P243" i="13" s="1"/>
  <c r="P204" i="13"/>
  <c r="P203" i="13" s="1"/>
  <c r="P162" i="13"/>
  <c r="P161" i="13" s="1"/>
  <c r="P122" i="13"/>
  <c r="P121" i="13" s="1"/>
  <c r="P110" i="13"/>
  <c r="P109" i="13" s="1"/>
  <c r="P108" i="13" s="1"/>
  <c r="P106" i="13"/>
  <c r="P98" i="13"/>
  <c r="P97" i="13" s="1"/>
  <c r="P88" i="13"/>
  <c r="P87" i="13" s="1"/>
  <c r="P81" i="13"/>
  <c r="P80" i="13" s="1"/>
  <c r="P68" i="13"/>
  <c r="P67" i="13" s="1"/>
  <c r="P61" i="13"/>
  <c r="P60" i="13" s="1"/>
  <c r="P54" i="13"/>
  <c r="P53" i="13" s="1"/>
  <c r="P41" i="13"/>
  <c r="P40" i="13" s="1"/>
  <c r="P28" i="13"/>
  <c r="P27" i="13" s="1"/>
  <c r="O326" i="13"/>
  <c r="O325" i="13" s="1"/>
  <c r="O306" i="13"/>
  <c r="O305" i="13" s="1"/>
  <c r="O302" i="13"/>
  <c r="O301" i="13" s="1"/>
  <c r="O300" i="13" s="1"/>
  <c r="O296" i="13"/>
  <c r="O295" i="13" s="1"/>
  <c r="O286" i="13"/>
  <c r="O285" i="13" s="1"/>
  <c r="O281" i="13"/>
  <c r="O280" i="13" s="1"/>
  <c r="O279" i="13" s="1"/>
  <c r="O277" i="13"/>
  <c r="O276" i="13" s="1"/>
  <c r="O275" i="13" s="1"/>
  <c r="O264" i="13"/>
  <c r="O263" i="13" s="1"/>
  <c r="O260" i="13"/>
  <c r="O259" i="13" s="1"/>
  <c r="O258" i="13" s="1"/>
  <c r="O254" i="13"/>
  <c r="O253" i="13" s="1"/>
  <c r="O250" i="13"/>
  <c r="O249" i="13" s="1"/>
  <c r="O248" i="13" s="1"/>
  <c r="O245" i="13"/>
  <c r="O244" i="13" s="1"/>
  <c r="O243" i="13" s="1"/>
  <c r="O204" i="13"/>
  <c r="O203" i="13" s="1"/>
  <c r="O162" i="13"/>
  <c r="O161" i="13" s="1"/>
  <c r="O122" i="13"/>
  <c r="O121" i="13" s="1"/>
  <c r="O110" i="13"/>
  <c r="O109" i="13" s="1"/>
  <c r="O108" i="13" s="1"/>
  <c r="O106" i="13"/>
  <c r="O98" i="13"/>
  <c r="O97" i="13" s="1"/>
  <c r="O88" i="13"/>
  <c r="O87" i="13" s="1"/>
  <c r="O81" i="13"/>
  <c r="O80" i="13" s="1"/>
  <c r="O68" i="13"/>
  <c r="O67" i="13" s="1"/>
  <c r="O61" i="13"/>
  <c r="O60" i="13" s="1"/>
  <c r="O54" i="13"/>
  <c r="O53" i="13" s="1"/>
  <c r="O41" i="13"/>
  <c r="O40" i="13" s="1"/>
  <c r="O28" i="13"/>
  <c r="O27" i="13" s="1"/>
  <c r="N326" i="13"/>
  <c r="N325" i="13" s="1"/>
  <c r="N306" i="13"/>
  <c r="N305" i="13" s="1"/>
  <c r="N302" i="13"/>
  <c r="N301" i="13" s="1"/>
  <c r="N300" i="13" s="1"/>
  <c r="N296" i="13"/>
  <c r="N295" i="13" s="1"/>
  <c r="N286" i="13"/>
  <c r="N285" i="13" s="1"/>
  <c r="N281" i="13"/>
  <c r="N280" i="13" s="1"/>
  <c r="N279" i="13" s="1"/>
  <c r="N277" i="13"/>
  <c r="N276" i="13" s="1"/>
  <c r="N275" i="13" s="1"/>
  <c r="N264" i="13"/>
  <c r="N263" i="13" s="1"/>
  <c r="N260" i="13"/>
  <c r="N259" i="13" s="1"/>
  <c r="N258" i="13" s="1"/>
  <c r="N254" i="13"/>
  <c r="N253" i="13" s="1"/>
  <c r="N250" i="13"/>
  <c r="N249" i="13" s="1"/>
  <c r="N248" i="13" s="1"/>
  <c r="N245" i="13"/>
  <c r="N244" i="13" s="1"/>
  <c r="N243" i="13" s="1"/>
  <c r="N204" i="13"/>
  <c r="N203" i="13" s="1"/>
  <c r="N162" i="13"/>
  <c r="N161" i="13" s="1"/>
  <c r="N122" i="13"/>
  <c r="N121" i="13" s="1"/>
  <c r="N110" i="13"/>
  <c r="N109" i="13" s="1"/>
  <c r="N108" i="13" s="1"/>
  <c r="N106" i="13"/>
  <c r="N98" i="13"/>
  <c r="N97" i="13" s="1"/>
  <c r="N88" i="13"/>
  <c r="N87" i="13" s="1"/>
  <c r="N81" i="13"/>
  <c r="N80" i="13" s="1"/>
  <c r="N68" i="13"/>
  <c r="N67" i="13" s="1"/>
  <c r="N61" i="13"/>
  <c r="N60" i="13" s="1"/>
  <c r="N54" i="13"/>
  <c r="N53" i="13" s="1"/>
  <c r="N41" i="13"/>
  <c r="N40" i="13" s="1"/>
  <c r="N28" i="13"/>
  <c r="N27" i="13" s="1"/>
  <c r="M326" i="13"/>
  <c r="M325" i="13" s="1"/>
  <c r="M306" i="13"/>
  <c r="M305" i="13" s="1"/>
  <c r="M302" i="13"/>
  <c r="M301" i="13" s="1"/>
  <c r="M300" i="13" s="1"/>
  <c r="M296" i="13"/>
  <c r="M295" i="13" s="1"/>
  <c r="M286" i="13"/>
  <c r="M285" i="13" s="1"/>
  <c r="M281" i="13"/>
  <c r="M280" i="13" s="1"/>
  <c r="M279" i="13" s="1"/>
  <c r="M277" i="13"/>
  <c r="M276" i="13" s="1"/>
  <c r="M275" i="13" s="1"/>
  <c r="M264" i="13"/>
  <c r="M263" i="13" s="1"/>
  <c r="M260" i="13"/>
  <c r="M259" i="13" s="1"/>
  <c r="M258" i="13" s="1"/>
  <c r="M254" i="13"/>
  <c r="M253" i="13" s="1"/>
  <c r="M250" i="13"/>
  <c r="M249" i="13" s="1"/>
  <c r="M248" i="13" s="1"/>
  <c r="M245" i="13"/>
  <c r="M244" i="13" s="1"/>
  <c r="M243" i="13" s="1"/>
  <c r="M204" i="13"/>
  <c r="M203" i="13" s="1"/>
  <c r="M162" i="13"/>
  <c r="M161" i="13" s="1"/>
  <c r="M122" i="13"/>
  <c r="M121" i="13" s="1"/>
  <c r="M110" i="13"/>
  <c r="M109" i="13" s="1"/>
  <c r="M108" i="13" s="1"/>
  <c r="M106" i="13"/>
  <c r="M98" i="13"/>
  <c r="M97" i="13" s="1"/>
  <c r="M88" i="13"/>
  <c r="M87" i="13" s="1"/>
  <c r="M81" i="13"/>
  <c r="M80" i="13" s="1"/>
  <c r="M68" i="13"/>
  <c r="M67" i="13" s="1"/>
  <c r="M61" i="13"/>
  <c r="M60" i="13" s="1"/>
  <c r="M54" i="13"/>
  <c r="M53" i="13" s="1"/>
  <c r="M41" i="13"/>
  <c r="M40" i="13" s="1"/>
  <c r="M28" i="13"/>
  <c r="M27" i="13" s="1"/>
  <c r="L326" i="13"/>
  <c r="L325" i="13" s="1"/>
  <c r="L306" i="13"/>
  <c r="L305" i="13" s="1"/>
  <c r="L302" i="13"/>
  <c r="L301" i="13" s="1"/>
  <c r="L300" i="13" s="1"/>
  <c r="L296" i="13"/>
  <c r="L295" i="13" s="1"/>
  <c r="L286" i="13"/>
  <c r="L285" i="13" s="1"/>
  <c r="L281" i="13"/>
  <c r="L280" i="13" s="1"/>
  <c r="L279" i="13" s="1"/>
  <c r="L277" i="13"/>
  <c r="L276" i="13" s="1"/>
  <c r="L275" i="13" s="1"/>
  <c r="L264" i="13"/>
  <c r="L263" i="13" s="1"/>
  <c r="L260" i="13"/>
  <c r="L259" i="13" s="1"/>
  <c r="L258" i="13" s="1"/>
  <c r="L254" i="13"/>
  <c r="L253" i="13" s="1"/>
  <c r="L250" i="13"/>
  <c r="L249" i="13" s="1"/>
  <c r="L248" i="13" s="1"/>
  <c r="L245" i="13"/>
  <c r="L244" i="13" s="1"/>
  <c r="L243" i="13" s="1"/>
  <c r="L204" i="13"/>
  <c r="L203" i="13" s="1"/>
  <c r="L162" i="13"/>
  <c r="L161" i="13" s="1"/>
  <c r="L122" i="13"/>
  <c r="L121" i="13" s="1"/>
  <c r="L110" i="13"/>
  <c r="L109" i="13" s="1"/>
  <c r="L108" i="13" s="1"/>
  <c r="L106" i="13"/>
  <c r="L98" i="13"/>
  <c r="L97" i="13" s="1"/>
  <c r="L88" i="13"/>
  <c r="L87" i="13" s="1"/>
  <c r="L81" i="13"/>
  <c r="L80" i="13" s="1"/>
  <c r="L68" i="13"/>
  <c r="L67" i="13" s="1"/>
  <c r="L61" i="13"/>
  <c r="L60" i="13" s="1"/>
  <c r="L54" i="13"/>
  <c r="L53" i="13" s="1"/>
  <c r="L41" i="13"/>
  <c r="L40" i="13" s="1"/>
  <c r="L28" i="13"/>
  <c r="L27" i="13" s="1"/>
  <c r="K326" i="13"/>
  <c r="K325" i="13" s="1"/>
  <c r="K306" i="13"/>
  <c r="K305" i="13" s="1"/>
  <c r="K302" i="13"/>
  <c r="K301" i="13" s="1"/>
  <c r="K300" i="13" s="1"/>
  <c r="K296" i="13"/>
  <c r="K295" i="13" s="1"/>
  <c r="K286" i="13"/>
  <c r="K285" i="13" s="1"/>
  <c r="K281" i="13"/>
  <c r="K280" i="13" s="1"/>
  <c r="K279" i="13" s="1"/>
  <c r="K277" i="13"/>
  <c r="K276" i="13" s="1"/>
  <c r="K275" i="13" s="1"/>
  <c r="K264" i="13"/>
  <c r="K263" i="13" s="1"/>
  <c r="K260" i="13"/>
  <c r="K259" i="13" s="1"/>
  <c r="K258" i="13" s="1"/>
  <c r="K254" i="13"/>
  <c r="K253" i="13" s="1"/>
  <c r="K250" i="13"/>
  <c r="K249" i="13" s="1"/>
  <c r="K248" i="13" s="1"/>
  <c r="K245" i="13"/>
  <c r="K244" i="13" s="1"/>
  <c r="K243" i="13" s="1"/>
  <c r="K204" i="13"/>
  <c r="K203" i="13" s="1"/>
  <c r="K162" i="13"/>
  <c r="K161" i="13" s="1"/>
  <c r="K122" i="13"/>
  <c r="K121" i="13" s="1"/>
  <c r="K110" i="13"/>
  <c r="K109" i="13" s="1"/>
  <c r="K108" i="13" s="1"/>
  <c r="K106" i="13"/>
  <c r="K98" i="13"/>
  <c r="K97" i="13" s="1"/>
  <c r="K88" i="13"/>
  <c r="K87" i="13" s="1"/>
  <c r="K81" i="13"/>
  <c r="K80" i="13" s="1"/>
  <c r="K68" i="13"/>
  <c r="K67" i="13" s="1"/>
  <c r="K61" i="13"/>
  <c r="K60" i="13" s="1"/>
  <c r="K54" i="13"/>
  <c r="K53" i="13" s="1"/>
  <c r="K41" i="13"/>
  <c r="K40" i="13" s="1"/>
  <c r="K28" i="13"/>
  <c r="K27" i="13" s="1"/>
  <c r="J326" i="13"/>
  <c r="J325" i="13" s="1"/>
  <c r="J306" i="13"/>
  <c r="J305" i="13" s="1"/>
  <c r="J301" i="13"/>
  <c r="J300" i="13" s="1"/>
  <c r="J296" i="13"/>
  <c r="J295" i="13" s="1"/>
  <c r="J286" i="13"/>
  <c r="J285" i="13" s="1"/>
  <c r="J281" i="13"/>
  <c r="J280" i="13" s="1"/>
  <c r="J279" i="13" s="1"/>
  <c r="J277" i="13"/>
  <c r="J276" i="13" s="1"/>
  <c r="J275" i="13" s="1"/>
  <c r="J264" i="13"/>
  <c r="J263" i="13" s="1"/>
  <c r="J260" i="13"/>
  <c r="J259" i="13" s="1"/>
  <c r="J258" i="13" s="1"/>
  <c r="J254" i="13"/>
  <c r="J253" i="13" s="1"/>
  <c r="J250" i="13"/>
  <c r="J249" i="13" s="1"/>
  <c r="J248" i="13" s="1"/>
  <c r="J245" i="13"/>
  <c r="J244" i="13" s="1"/>
  <c r="J243" i="13" s="1"/>
  <c r="J204" i="13"/>
  <c r="J203" i="13" s="1"/>
  <c r="J162" i="13"/>
  <c r="J161" i="13" s="1"/>
  <c r="J122" i="13"/>
  <c r="J121" i="13" s="1"/>
  <c r="J110" i="13"/>
  <c r="J109" i="13" s="1"/>
  <c r="J108" i="13" s="1"/>
  <c r="J106" i="13"/>
  <c r="J98" i="13"/>
  <c r="J97" i="13" s="1"/>
  <c r="J88" i="13"/>
  <c r="J87" i="13" s="1"/>
  <c r="J81" i="13"/>
  <c r="J80" i="13" s="1"/>
  <c r="J68" i="13"/>
  <c r="J67" i="13" s="1"/>
  <c r="J61" i="13"/>
  <c r="J60" i="13" s="1"/>
  <c r="J54" i="13"/>
  <c r="J53" i="13" s="1"/>
  <c r="J41" i="13"/>
  <c r="J40" i="13" s="1"/>
  <c r="J28" i="13"/>
  <c r="J27" i="13" s="1"/>
  <c r="I326" i="13"/>
  <c r="I325" i="13" s="1"/>
  <c r="I306" i="13"/>
  <c r="I305" i="13" s="1"/>
  <c r="I301" i="13"/>
  <c r="I300" i="13" s="1"/>
  <c r="I296" i="13"/>
  <c r="I295" i="13" s="1"/>
  <c r="I286" i="13"/>
  <c r="I285" i="13" s="1"/>
  <c r="I281" i="13"/>
  <c r="I280" i="13" s="1"/>
  <c r="I279" i="13" s="1"/>
  <c r="I277" i="13"/>
  <c r="I276" i="13" s="1"/>
  <c r="I275" i="13" s="1"/>
  <c r="I264" i="13"/>
  <c r="I263" i="13" s="1"/>
  <c r="I260" i="13"/>
  <c r="I259" i="13" s="1"/>
  <c r="I258" i="13" s="1"/>
  <c r="I254" i="13"/>
  <c r="I253" i="13" s="1"/>
  <c r="I250" i="13"/>
  <c r="I249" i="13" s="1"/>
  <c r="I248" i="13" s="1"/>
  <c r="I245" i="13"/>
  <c r="I244" i="13" s="1"/>
  <c r="I243" i="13" s="1"/>
  <c r="I204" i="13"/>
  <c r="I203" i="13" s="1"/>
  <c r="I162" i="13"/>
  <c r="I161" i="13" s="1"/>
  <c r="I122" i="13"/>
  <c r="I121" i="13" s="1"/>
  <c r="I110" i="13"/>
  <c r="I109" i="13" s="1"/>
  <c r="I108" i="13" s="1"/>
  <c r="I106" i="13"/>
  <c r="I98" i="13"/>
  <c r="I97" i="13" s="1"/>
  <c r="I88" i="13"/>
  <c r="I87" i="13" s="1"/>
  <c r="I81" i="13"/>
  <c r="I80" i="13" s="1"/>
  <c r="I68" i="13"/>
  <c r="I67" i="13" s="1"/>
  <c r="I61" i="13"/>
  <c r="I60" i="13" s="1"/>
  <c r="I54" i="13"/>
  <c r="I53" i="13" s="1"/>
  <c r="I41" i="13"/>
  <c r="I40" i="13" s="1"/>
  <c r="H326" i="13"/>
  <c r="H325" i="13" s="1"/>
  <c r="H306" i="13"/>
  <c r="H305" i="13" s="1"/>
  <c r="H301" i="13"/>
  <c r="H300" i="13" s="1"/>
  <c r="H296" i="13"/>
  <c r="H295" i="13" s="1"/>
  <c r="H286" i="13"/>
  <c r="H285" i="13" s="1"/>
  <c r="H281" i="13"/>
  <c r="H280" i="13" s="1"/>
  <c r="H279" i="13" s="1"/>
  <c r="H277" i="13"/>
  <c r="H276" i="13" s="1"/>
  <c r="H275" i="13" s="1"/>
  <c r="H264" i="13"/>
  <c r="H263" i="13" s="1"/>
  <c r="H260" i="13"/>
  <c r="H259" i="13" s="1"/>
  <c r="H258" i="13" s="1"/>
  <c r="H254" i="13"/>
  <c r="H253" i="13" s="1"/>
  <c r="H250" i="13"/>
  <c r="H249" i="13" s="1"/>
  <c r="H248" i="13" s="1"/>
  <c r="H245" i="13"/>
  <c r="H244" i="13" s="1"/>
  <c r="H243" i="13" s="1"/>
  <c r="H204" i="13"/>
  <c r="H203" i="13" s="1"/>
  <c r="H162" i="13"/>
  <c r="H161" i="13" s="1"/>
  <c r="H122" i="13"/>
  <c r="H121" i="13" s="1"/>
  <c r="H110" i="13"/>
  <c r="H109" i="13" s="1"/>
  <c r="H108" i="13" s="1"/>
  <c r="H106" i="13"/>
  <c r="H98" i="13"/>
  <c r="H97" i="13" s="1"/>
  <c r="H88" i="13"/>
  <c r="H87" i="13" s="1"/>
  <c r="H81" i="13"/>
  <c r="H80" i="13" s="1"/>
  <c r="H68" i="13"/>
  <c r="H67" i="13" s="1"/>
  <c r="H61" i="13"/>
  <c r="H60" i="13" s="1"/>
  <c r="H54" i="13"/>
  <c r="H53" i="13" s="1"/>
  <c r="H41" i="13"/>
  <c r="H40" i="13" s="1"/>
  <c r="H27" i="13"/>
  <c r="E19" i="13"/>
  <c r="E18" i="13"/>
  <c r="E16" i="13"/>
  <c r="G15" i="13"/>
  <c r="F15" i="13"/>
  <c r="E15" i="13"/>
  <c r="Y13" i="13"/>
  <c r="X13" i="13"/>
  <c r="W13" i="13"/>
  <c r="S13" i="13"/>
  <c r="R13" i="13"/>
  <c r="Q13" i="13"/>
  <c r="P13" i="13"/>
  <c r="O13" i="13"/>
  <c r="N13" i="13"/>
  <c r="H13" i="13"/>
  <c r="F21" i="13"/>
  <c r="G21" i="13"/>
  <c r="E21" i="13"/>
  <c r="G19" i="13"/>
  <c r="F19" i="13"/>
  <c r="G18" i="13"/>
  <c r="F18" i="13"/>
  <c r="E370" i="13"/>
  <c r="E326" i="13"/>
  <c r="E325" i="13" s="1"/>
  <c r="E259" i="13"/>
  <c r="E258" i="13" s="1"/>
  <c r="E245" i="13"/>
  <c r="E244" i="13" s="1"/>
  <c r="E243" i="13" s="1"/>
  <c r="E61" i="13"/>
  <c r="E60" i="13" s="1"/>
  <c r="E54" i="13"/>
  <c r="E53" i="13" s="1"/>
  <c r="E106" i="13" l="1"/>
  <c r="G106" i="13"/>
  <c r="V26" i="13"/>
  <c r="V25" i="13" s="1"/>
  <c r="S26" i="13"/>
  <c r="S25" i="13" s="1"/>
  <c r="O368" i="13"/>
  <c r="O365" i="13"/>
  <c r="Q368" i="13"/>
  <c r="Q365" i="13"/>
  <c r="S368" i="13"/>
  <c r="S365" i="13"/>
  <c r="W368" i="13"/>
  <c r="W365" i="13"/>
  <c r="Y368" i="13"/>
  <c r="Y365" i="13"/>
  <c r="H368" i="13"/>
  <c r="H365" i="13"/>
  <c r="N368" i="13"/>
  <c r="N365" i="13"/>
  <c r="P368" i="13"/>
  <c r="P365" i="13"/>
  <c r="R368" i="13"/>
  <c r="R365" i="13"/>
  <c r="X368" i="13"/>
  <c r="X365" i="13"/>
  <c r="F106" i="13"/>
  <c r="G162" i="13"/>
  <c r="G161" i="13" s="1"/>
  <c r="F204" i="13"/>
  <c r="F203" i="13" s="1"/>
  <c r="U274" i="13"/>
  <c r="E91" i="13"/>
  <c r="E90" i="13" s="1"/>
  <c r="E89" i="13" s="1"/>
  <c r="E88" i="13" s="1"/>
  <c r="E87" i="13" s="1"/>
  <c r="G91" i="13"/>
  <c r="G90" i="13" s="1"/>
  <c r="G89" i="13" s="1"/>
  <c r="G88" i="13" s="1"/>
  <c r="G87" i="13" s="1"/>
  <c r="G85" i="13" s="1"/>
  <c r="V284" i="13"/>
  <c r="V283" i="13" s="1"/>
  <c r="X284" i="13"/>
  <c r="X283" i="13" s="1"/>
  <c r="F91" i="13"/>
  <c r="F90" i="13" s="1"/>
  <c r="F89" i="13" s="1"/>
  <c r="F88" i="13" s="1"/>
  <c r="F87" i="13" s="1"/>
  <c r="F85" i="13" s="1"/>
  <c r="R274" i="13"/>
  <c r="M284" i="13"/>
  <c r="M283" i="13" s="1"/>
  <c r="O85" i="13"/>
  <c r="J284" i="13"/>
  <c r="J283" i="13" s="1"/>
  <c r="M274" i="13"/>
  <c r="T26" i="13"/>
  <c r="T25" i="13" s="1"/>
  <c r="K274" i="13"/>
  <c r="L274" i="13"/>
  <c r="N274" i="13"/>
  <c r="X274" i="13"/>
  <c r="I274" i="13"/>
  <c r="F162" i="13"/>
  <c r="F161" i="13" s="1"/>
  <c r="E284" i="13"/>
  <c r="E283" i="13" s="1"/>
  <c r="H85" i="13"/>
  <c r="H274" i="13"/>
  <c r="I284" i="13"/>
  <c r="I283" i="13" s="1"/>
  <c r="J274" i="13"/>
  <c r="J120" i="13" s="1"/>
  <c r="K85" i="13"/>
  <c r="K284" i="13"/>
  <c r="K283" i="13" s="1"/>
  <c r="L284" i="13"/>
  <c r="L283" i="13" s="1"/>
  <c r="N85" i="13"/>
  <c r="N284" i="13"/>
  <c r="N283" i="13" s="1"/>
  <c r="O284" i="13"/>
  <c r="O283" i="13" s="1"/>
  <c r="Q274" i="13"/>
  <c r="R85" i="13"/>
  <c r="S85" i="13"/>
  <c r="S274" i="13"/>
  <c r="T274" i="13"/>
  <c r="T120" i="13" s="1"/>
  <c r="W85" i="13"/>
  <c r="G61" i="13"/>
  <c r="G60" i="13" s="1"/>
  <c r="J85" i="13"/>
  <c r="L85" i="13"/>
  <c r="P284" i="13"/>
  <c r="P283" i="13" s="1"/>
  <c r="Q85" i="13"/>
  <c r="Q284" i="13"/>
  <c r="Q283" i="13" s="1"/>
  <c r="R284" i="13"/>
  <c r="R283" i="13" s="1"/>
  <c r="S284" i="13"/>
  <c r="S283" i="13" s="1"/>
  <c r="S120" i="13" s="1"/>
  <c r="T85" i="13"/>
  <c r="U284" i="13"/>
  <c r="U283" i="13" s="1"/>
  <c r="W274" i="13"/>
  <c r="W284" i="13"/>
  <c r="W283" i="13" s="1"/>
  <c r="X85" i="13"/>
  <c r="Y85" i="13"/>
  <c r="Y284" i="13"/>
  <c r="Y283" i="13" s="1"/>
  <c r="F61" i="13"/>
  <c r="F60" i="13" s="1"/>
  <c r="J26" i="13"/>
  <c r="J25" i="13" s="1"/>
  <c r="K26" i="13"/>
  <c r="K25" i="13" s="1"/>
  <c r="P26" i="13"/>
  <c r="P25" i="13" s="1"/>
  <c r="Q26" i="13"/>
  <c r="Q25" i="13" s="1"/>
  <c r="Y26" i="13"/>
  <c r="Y25" i="13" s="1"/>
  <c r="H26" i="13"/>
  <c r="H25" i="13" s="1"/>
  <c r="I26" i="13"/>
  <c r="I25" i="13" s="1"/>
  <c r="M26" i="13"/>
  <c r="M25" i="13" s="1"/>
  <c r="N26" i="13"/>
  <c r="N25" i="13" s="1"/>
  <c r="O26" i="13"/>
  <c r="O25" i="13" s="1"/>
  <c r="R26" i="13"/>
  <c r="R25" i="13" s="1"/>
  <c r="W26" i="13"/>
  <c r="W25" i="13" s="1"/>
  <c r="X26" i="13"/>
  <c r="X25" i="13" s="1"/>
  <c r="E29" i="13"/>
  <c r="E28" i="13" s="1"/>
  <c r="E27" i="13"/>
  <c r="E110" i="13"/>
  <c r="E109" i="13" s="1"/>
  <c r="E108" i="13" s="1"/>
  <c r="E68" i="13"/>
  <c r="E67" i="13" s="1"/>
  <c r="F27" i="13"/>
  <c r="G27" i="13"/>
  <c r="Y274" i="13"/>
  <c r="Y120" i="13" s="1"/>
  <c r="V85" i="13"/>
  <c r="V274" i="13"/>
  <c r="V120" i="13" s="1"/>
  <c r="U26" i="13"/>
  <c r="U25" i="13" s="1"/>
  <c r="U85" i="13"/>
  <c r="T284" i="13"/>
  <c r="T283" i="13" s="1"/>
  <c r="E162" i="13"/>
  <c r="E161" i="13" s="1"/>
  <c r="E264" i="13"/>
  <c r="E263" i="13" s="1"/>
  <c r="E306" i="13"/>
  <c r="E305" i="13" s="1"/>
  <c r="P85" i="13"/>
  <c r="P274" i="13"/>
  <c r="E40" i="13"/>
  <c r="E122" i="13"/>
  <c r="E121" i="13" s="1"/>
  <c r="O274" i="13"/>
  <c r="M85" i="13"/>
  <c r="E98" i="13"/>
  <c r="E97" i="13" s="1"/>
  <c r="L26" i="13"/>
  <c r="I85" i="13"/>
  <c r="H284" i="13"/>
  <c r="H283" i="13" s="1"/>
  <c r="E204" i="13"/>
  <c r="E203" i="13" s="1"/>
  <c r="T24" i="13" l="1"/>
  <c r="O120" i="13"/>
  <c r="O24" i="13" s="1"/>
  <c r="O371" i="13" s="1"/>
  <c r="O369" i="13" s="1"/>
  <c r="O373" i="13" s="1"/>
  <c r="I120" i="13"/>
  <c r="I24" i="13" s="1"/>
  <c r="N120" i="13"/>
  <c r="R120" i="13"/>
  <c r="R24" i="13" s="1"/>
  <c r="R371" i="13" s="1"/>
  <c r="R369" i="13" s="1"/>
  <c r="R373" i="13" s="1"/>
  <c r="X120" i="13"/>
  <c r="Y24" i="13"/>
  <c r="Y371" i="13" s="1"/>
  <c r="Y369" i="13" s="1"/>
  <c r="Y373" i="13" s="1"/>
  <c r="U120" i="13"/>
  <c r="U24" i="13" s="1"/>
  <c r="K120" i="13"/>
  <c r="K24" i="13" s="1"/>
  <c r="E274" i="13"/>
  <c r="E120" i="13" s="1"/>
  <c r="H120" i="13"/>
  <c r="H24" i="13" s="1"/>
  <c r="H371" i="13" s="1"/>
  <c r="H369" i="13" s="1"/>
  <c r="N24" i="13"/>
  <c r="N371" i="13" s="1"/>
  <c r="N369" i="13" s="1"/>
  <c r="N373" i="13" s="1"/>
  <c r="P120" i="13"/>
  <c r="P24" i="13" s="1"/>
  <c r="P371" i="13" s="1"/>
  <c r="P369" i="13" s="1"/>
  <c r="P373" i="13" s="1"/>
  <c r="M120" i="13"/>
  <c r="M24" i="13" s="1"/>
  <c r="G25" i="13"/>
  <c r="X24" i="13"/>
  <c r="X371" i="13" s="1"/>
  <c r="X369" i="13" s="1"/>
  <c r="X373" i="13" s="1"/>
  <c r="L120" i="13"/>
  <c r="W120" i="13"/>
  <c r="W24" i="13" s="1"/>
  <c r="W371" i="13" s="1"/>
  <c r="W369" i="13" s="1"/>
  <c r="W373" i="13" s="1"/>
  <c r="Q120" i="13"/>
  <c r="Q24" i="13" s="1"/>
  <c r="S24" i="13"/>
  <c r="S371" i="13" s="1"/>
  <c r="S369" i="13" s="1"/>
  <c r="S373" i="13" s="1"/>
  <c r="F274" i="13"/>
  <c r="F120" i="13" s="1"/>
  <c r="G274" i="13"/>
  <c r="G120" i="13" s="1"/>
  <c r="E25" i="13"/>
  <c r="E26" i="13"/>
  <c r="G26" i="13"/>
  <c r="E85" i="13"/>
  <c r="L25" i="13"/>
  <c r="F26" i="13"/>
  <c r="V24" i="13"/>
  <c r="J24" i="13"/>
  <c r="V22" i="13" l="1"/>
  <c r="U371" i="13"/>
  <c r="U369" i="13" s="1"/>
  <c r="U22" i="13"/>
  <c r="T371" i="13"/>
  <c r="T369" i="13" s="1"/>
  <c r="T22" i="13"/>
  <c r="J371" i="13"/>
  <c r="J17" i="13"/>
  <c r="I371" i="13"/>
  <c r="I369" i="13" s="1"/>
  <c r="I17" i="13"/>
  <c r="K371" i="13"/>
  <c r="K369" i="13" s="1"/>
  <c r="E369" i="13" s="1"/>
  <c r="K20" i="13"/>
  <c r="M371" i="13"/>
  <c r="M369" i="13" s="1"/>
  <c r="M20" i="13"/>
  <c r="H373" i="13"/>
  <c r="Q371" i="13"/>
  <c r="Q369" i="13" s="1"/>
  <c r="Q373" i="13" s="1"/>
  <c r="E24" i="13"/>
  <c r="V371" i="13"/>
  <c r="V369" i="13" s="1"/>
  <c r="J369" i="13"/>
  <c r="G24" i="13"/>
  <c r="L24" i="13"/>
  <c r="F25" i="13"/>
  <c r="U13" i="13" l="1"/>
  <c r="F22" i="13"/>
  <c r="V13" i="13"/>
  <c r="G22" i="13"/>
  <c r="E22" i="13"/>
  <c r="T13" i="13"/>
  <c r="J13" i="13"/>
  <c r="G17" i="13"/>
  <c r="I13" i="13"/>
  <c r="F17" i="13"/>
  <c r="M13" i="13"/>
  <c r="G20" i="13"/>
  <c r="E20" i="13"/>
  <c r="K13" i="13"/>
  <c r="L371" i="13"/>
  <c r="F371" i="13" s="1"/>
  <c r="L20" i="13"/>
  <c r="G369" i="13"/>
  <c r="E371" i="13"/>
  <c r="G371" i="13"/>
  <c r="F24" i="13"/>
  <c r="L369" i="13" l="1"/>
  <c r="V365" i="13"/>
  <c r="V373" i="13" s="1"/>
  <c r="V368" i="13"/>
  <c r="Z24" i="13"/>
  <c r="U365" i="13"/>
  <c r="U373" i="13" s="1"/>
  <c r="U368" i="13"/>
  <c r="T365" i="13"/>
  <c r="T373" i="13" s="1"/>
  <c r="T368" i="13"/>
  <c r="J365" i="13"/>
  <c r="J373" i="13" s="1"/>
  <c r="J368" i="13"/>
  <c r="I368" i="13"/>
  <c r="I365" i="13"/>
  <c r="I373" i="13" s="1"/>
  <c r="L13" i="13"/>
  <c r="F20" i="13"/>
  <c r="K368" i="13"/>
  <c r="E13" i="13"/>
  <c r="E365" i="13" s="1"/>
  <c r="K365" i="13"/>
  <c r="K373" i="13" s="1"/>
  <c r="E373" i="13" s="1"/>
  <c r="M368" i="13"/>
  <c r="G13" i="13"/>
  <c r="G365" i="13" s="1"/>
  <c r="M365" i="13"/>
  <c r="M373" i="13" s="1"/>
  <c r="F369" i="13"/>
  <c r="G368" i="13" l="1"/>
  <c r="G373" i="13"/>
  <c r="E368" i="13"/>
  <c r="L368" i="13"/>
  <c r="F368" i="13" s="1"/>
  <c r="L365" i="13"/>
  <c r="L373" i="13" s="1"/>
  <c r="F373" i="13" s="1"/>
  <c r="F13" i="13"/>
  <c r="F365" i="13" s="1"/>
</calcChain>
</file>

<file path=xl/sharedStrings.xml><?xml version="1.0" encoding="utf-8"?>
<sst xmlns="http://schemas.openxmlformats.org/spreadsheetml/2006/main" count="1038" uniqueCount="406">
  <si>
    <t>УТВЕРЖДАЮ</t>
  </si>
  <si>
    <t>(наименование должности лица, утверждающего документ)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</si>
  <si>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</si>
  <si>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</si>
  <si>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</si>
  <si>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</si>
  <si>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</si>
  <si>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 xml:space="preserve"> </t>
  </si>
  <si>
    <t>ИНН</t>
  </si>
  <si>
    <t>КПП</t>
  </si>
  <si>
    <t>Код по ОКЕИ</t>
  </si>
  <si>
    <t>Наименование муниципального бюджетного учреждения</t>
  </si>
  <si>
    <t>Адрес фактического местонахождения муниципального бюджетного учреждения</t>
  </si>
  <si>
    <t>I. Сведения о деятельности муниципального бюджетного учреждения</t>
  </si>
  <si>
    <t>1.2. Виды деятельности учреждения, относящиеся к его основным видам деятельности в соответствии с уставом учреждения:</t>
  </si>
  <si>
    <t>Наименование показателя</t>
  </si>
  <si>
    <t>из них:</t>
  </si>
  <si>
    <t>в том числе:</t>
  </si>
  <si>
    <t>310</t>
  </si>
  <si>
    <t>Подпрограмма "Социальная поддержка отдельных категорий граждан"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</si>
  <si>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</si>
  <si>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</si>
  <si>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</si>
  <si>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</si>
  <si>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</si>
  <si>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</si>
  <si>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</si>
  <si>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</si>
  <si>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</si>
  <si>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</si>
  <si>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</si>
  <si>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</si>
  <si>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</si>
  <si>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Показатели по поступлениям</t>
  </si>
  <si>
    <t>и выплатам учреждения (подразделения)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</si>
  <si>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</si>
  <si>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</si>
  <si>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</si>
  <si>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</si>
  <si>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</si>
  <si>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</si>
  <si>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</si>
  <si>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</si>
  <si>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</si>
  <si>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</si>
  <si>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</si>
  <si>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</si>
  <si>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</si>
  <si>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</si>
  <si>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</si>
  <si>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</si>
  <si>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</si>
  <si>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</si>
  <si>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</si>
  <si>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</si>
  <si>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</si>
  <si>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</si>
  <si>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</si>
  <si>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>Остаток средств на начало года</t>
  </si>
  <si>
    <t>Остаток средств на конец года</t>
  </si>
  <si>
    <t>Таблица 2</t>
  </si>
  <si>
    <t xml:space="preserve">        Показатели финансового состояния учреждения (подразделения)</t>
  </si>
  <si>
    <t>N п/п</t>
  </si>
  <si>
    <t>Сумма, тыс. руб.</t>
  </si>
  <si>
    <t>Нефинансовые активы, всего:</t>
  </si>
  <si>
    <t>особо ценное движимое имущество,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</si>
  <si>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</si>
  <si>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</si>
  <si>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</si>
  <si>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</si>
  <si>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</si>
  <si>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</si>
  <si>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</si>
  <si>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</si>
  <si>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</si>
  <si>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</si>
  <si>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</si>
  <si>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</si>
  <si>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</si>
  <si>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</si>
  <si>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</si>
  <si>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</si>
  <si>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</si>
  <si>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</si>
  <si>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</si>
  <si>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</si>
  <si>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безвозмездные перечисления  организациям</t>
  </si>
  <si>
    <t>из них: оплата труда и начисления на выплаты по оплате труда</t>
  </si>
  <si>
    <t>из них: увеличение остатков средств</t>
  </si>
  <si>
    <t>Из них: уменьшение остатков средств</t>
  </si>
  <si>
    <t>Управление образования администрации города Новочеркасска</t>
  </si>
  <si>
    <t>Единица измерения: руб. (с точностью до двух знаков после запятой)</t>
  </si>
  <si>
    <t xml:space="preserve">Код по ОКВ </t>
  </si>
  <si>
    <t>1.1. Цели деятельности учреждения в соответствии с  Законом РФ об образовании, областными законами, типовым положением об общеобразовательном учреждении и уставом учреждения: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</si>
  <si>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в том числе за плату:</t>
  </si>
  <si>
    <t xml:space="preserve">1.4 Общая балансовая стоимость недвижимого муниципального имущества на дату составления плана   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
   </t>
  </si>
  <si>
    <t>в том числе: просроченная кредиторская задолженность</t>
  </si>
  <si>
    <t>из них:                                                                              недвижимое имущество, всего :</t>
  </si>
  <si>
    <t>в том числе:                                                                                    остаточная стоимость</t>
  </si>
  <si>
    <t>в том числе:                                                                                          остаточная стоимость</t>
  </si>
  <si>
    <t>из них:                                                                              денежные средства учреждения, всего</t>
  </si>
  <si>
    <t>в том числе:                                                                        денежные средства учреждения на счетах</t>
  </si>
  <si>
    <t xml:space="preserve">Расходы на обеспечение деятельности (оказание услуг) муниципальных учреждений в рамках подпрограммы «Развитие дошкольного, общего и дополнительного образования» муниципальной программы «Развитие образования города Новочеркасска» </t>
  </si>
  <si>
    <t>Обязательство, :  всего</t>
  </si>
  <si>
    <t>120</t>
  </si>
  <si>
    <t>130</t>
  </si>
  <si>
    <t>140</t>
  </si>
  <si>
    <t>180</t>
  </si>
  <si>
    <t>152</t>
  </si>
  <si>
    <t>1.1</t>
  </si>
  <si>
    <t>1.1.1</t>
  </si>
  <si>
    <t>1.2</t>
  </si>
  <si>
    <t>1.2.1</t>
  </si>
  <si>
    <t>2</t>
  </si>
  <si>
    <t>2.1</t>
  </si>
  <si>
    <t>2.1.1</t>
  </si>
  <si>
    <t>2.1.2</t>
  </si>
  <si>
    <t>2.2.</t>
  </si>
  <si>
    <t>2.3</t>
  </si>
  <si>
    <t>2.4</t>
  </si>
  <si>
    <t>3</t>
  </si>
  <si>
    <t>3.1</t>
  </si>
  <si>
    <t>из них:                                                                                   долговые обязательства</t>
  </si>
  <si>
    <t xml:space="preserve">907 0702 021 00 00590 611 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</si>
  <si>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</si>
  <si>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</si>
  <si>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</si>
  <si>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</si>
  <si>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</si>
  <si>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</si>
  <si>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Расходы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рамках подпрограммы "Развитие дошкольного, общего и дополнительного образования" муниципальной программы "Развитие образования города Новочеркасска"</t>
  </si>
  <si>
    <t xml:space="preserve">907 0702 021 00 72030 611 </t>
  </si>
  <si>
    <t xml:space="preserve">Расходы на реализацию проекта «Всеобуч по плаванию» в рамках подпрограммы «Развитие дошкольного, общего и дополнительного образования» муниципальной программы «Развитие образования города Новочеркасска» </t>
  </si>
  <si>
    <t xml:space="preserve">907 0702 021 00 73110 612 </t>
  </si>
  <si>
    <t>Муниципальная программа "Защита населения и территории города Новочеркасска от чрезвычайных ситуаций, обеспечение пожарной безопасности и безопасности людей на водных объектах"</t>
  </si>
  <si>
    <t xml:space="preserve">907 0702 092 00 25390 612 </t>
  </si>
  <si>
    <t xml:space="preserve">Приобретение оборудования и учебно-методической и художественной литературы для обеспечения реализации казачьего компонента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«Поддержка казачества города Новочеркасска» </t>
  </si>
  <si>
    <t xml:space="preserve">Приобретение казачьей формы и символики для образовательных учреждений в рамках подпрограммы «Развитие системы образовательных учреждений, использующих в образовательном процессе казачий компонент муниципальной программы «Поддержка казачества города Новочеркасска» </t>
  </si>
  <si>
    <t>Расходы на реализацию проекта «Всеобуч по плаванию» в рамках подпрограммы «Развитие дошкольного, общего и дополнительного образования» муниципальной программы «Развитие образования города Новочеркасска»</t>
  </si>
  <si>
    <t>Расходы  на организацию временного трудоустройства несовершеннолетних граждан в возрасте от 14 до 18 лет в свободное от учебы время</t>
  </si>
  <si>
    <t>907 0702 182 00 25710  612</t>
  </si>
  <si>
    <t>907 0702 182 00 25700 612</t>
  </si>
  <si>
    <t>907 0702 182 00 00000 612</t>
  </si>
  <si>
    <t xml:space="preserve">Стипендии Мэра города Новочеркасска в рамках подпрограммы «Развитие дошкольного, общего и дополнительного образования» муниципальной программы «Развитие образования города Новочеркасска» </t>
  </si>
  <si>
    <t>907 0702 021 00 25090 612</t>
  </si>
  <si>
    <t>Муниципальная программа "Социальная поддержка граждан города Новочеркасска"</t>
  </si>
  <si>
    <t xml:space="preserve">Расходы на  организацию отдыха детей в каникулярное время в рамках подпрограммы «Социальная поддержка отдельных категорий граждан» муниципальной программы «Социальная поддержка граждан города Новочеркасска» </t>
  </si>
  <si>
    <t xml:space="preserve">Расходы на организацию отдыха детей в каникулярное время в рамках подпрограммы «Социальная поддержка отдельных категорий граждан» муниципальной программы «Социальная поддержка граждан города Новочеркасска» </t>
  </si>
  <si>
    <t xml:space="preserve">907 0707 041 00 73130 612 </t>
  </si>
  <si>
    <t>907 0707 041 00 00000</t>
  </si>
  <si>
    <t>907 0707040 00 00000</t>
  </si>
  <si>
    <t xml:space="preserve">Расходы на развитие педагогического потенциала системы дошкольного образования, включая мероприятия по поддержке лучших педагогических работников в рамках подпрограммы «Развитие дошкольного, общего и дополнительного образования» муниципальной программы «Развитие образования города Новочеркасска» </t>
  </si>
  <si>
    <t xml:space="preserve">907 0702 021 00 25060 612 </t>
  </si>
  <si>
    <t xml:space="preserve">000 0000 000 00 00000 000 </t>
  </si>
  <si>
    <t>Расходы по приносящей доход деятельности</t>
  </si>
  <si>
    <t xml:space="preserve">Расходы на организацию бесплатного питания учащихся муниципальных бюджетных общеобразовательных учреждений средних общеобразовательных школ города Новочеркасска </t>
  </si>
  <si>
    <t xml:space="preserve">907 0702 021 00 25820 612 </t>
  </si>
  <si>
    <t>Расходы  на обеспечение дополнительным питанием учащихся 1-4 классов муниципальных бюджетных общеобразовательных учреждений города Новочеркасска в части бесплатного предоставления молока за счет средств местного бюджета</t>
  </si>
  <si>
    <t xml:space="preserve">907 0702 021 00 25830 612 </t>
  </si>
  <si>
    <t>410</t>
  </si>
  <si>
    <t>Код по УБП</t>
  </si>
  <si>
    <t>субсидии, предоставленные из бюджета, на муниципальное задание</t>
  </si>
  <si>
    <t>(подпись)</t>
  </si>
  <si>
    <t>(расшифровка подписи)</t>
  </si>
  <si>
    <t xml:space="preserve">Главный бухгалтер </t>
  </si>
  <si>
    <t xml:space="preserve">Исполнитель </t>
  </si>
  <si>
    <t>Наименование органа, осуществляющего функции и полномочия учредителя</t>
  </si>
  <si>
    <t>3.2.</t>
  </si>
  <si>
    <t>3.3</t>
  </si>
  <si>
    <t xml:space="preserve">907 0702 021 00 74030 612 </t>
  </si>
  <si>
    <t>615001001</t>
  </si>
  <si>
    <t>643 (RUB)</t>
  </si>
  <si>
    <t>383</t>
  </si>
  <si>
    <t xml:space="preserve">Расходы на приобретение аппаратно-программных комплексов доврачебной диагностики состояния здоровья обучающихся в рамках подпрограммы "Развитие дошкольного,общего и дополнительного образования»муниципальной программы «Развитие образования города Новочеркасска» </t>
  </si>
  <si>
    <t xml:space="preserve">907 0702 021 00 25850 612 </t>
  </si>
  <si>
    <t>тел.</t>
  </si>
  <si>
    <t xml:space="preserve">в том числе:  </t>
  </si>
  <si>
    <t>доходы от собственности</t>
  </si>
  <si>
    <t>907 0702 021 00 72030 611 111</t>
  </si>
  <si>
    <t>907 0702 021 00 72030 611 112</t>
  </si>
  <si>
    <t>907 0702 021 00 72030 611 119</t>
  </si>
  <si>
    <t>907 0702 021 00 25060 612 111</t>
  </si>
  <si>
    <t>907 0702 021 00 25060 612 119</t>
  </si>
  <si>
    <t>907 0702 021 00 25370 612 111</t>
  </si>
  <si>
    <t>907 0702 021 00 25370 612 119</t>
  </si>
  <si>
    <t>000 0000 000 00 00000 000</t>
  </si>
  <si>
    <t>907 0702 021 00 00590 611 852</t>
  </si>
  <si>
    <t>907 0702 021 00 00590 611 851</t>
  </si>
  <si>
    <t>000 0000 000 00 00000 000 244</t>
  </si>
  <si>
    <t>907 0702 021 00 00590 611 244</t>
  </si>
  <si>
    <t>907 0702 021 00 72030 611 244</t>
  </si>
  <si>
    <t>907 0702 021 00 73110 612 244</t>
  </si>
  <si>
    <t>907 0702 021 00 25820 612 244</t>
  </si>
  <si>
    <t>907 0702 021 00 25830 612 244</t>
  </si>
  <si>
    <t>907 0702 092 00 25390 612 244</t>
  </si>
  <si>
    <t>907 0702 182 00 25700 612 244</t>
  </si>
  <si>
    <t>907 0707 041 00 73130 612 244</t>
  </si>
  <si>
    <t>907 0702 021 00 74030 612 244</t>
  </si>
  <si>
    <t>907 0702 021 00 25850 612 244</t>
  </si>
  <si>
    <t>907 0702 021 00 00590 611 110</t>
  </si>
  <si>
    <t>Расходы на выплаты персоналу в т.ч.:</t>
  </si>
  <si>
    <t>907 0702 021 00 00590 611 100</t>
  </si>
  <si>
    <t>Выплаты персоналу учреждений, государственных (муниципальных) органов внебюджетными фондами</t>
  </si>
  <si>
    <t>907 0702 021 00 72030 611 100</t>
  </si>
  <si>
    <t>907 0702 021 00 72030 611 110</t>
  </si>
  <si>
    <t xml:space="preserve">907 0702 021 00 25060 612 100 </t>
  </si>
  <si>
    <t>907 0702 021 00 25060 612 110</t>
  </si>
  <si>
    <t>000 0000 000 00 00000 000 100</t>
  </si>
  <si>
    <t>000 0000 000 00 00000 000 110</t>
  </si>
  <si>
    <t>Иные бюджетные ассигнования</t>
  </si>
  <si>
    <t>Уплату налогов, сборов и иных платежей, всего</t>
  </si>
  <si>
    <t>907 0702 021 00 00590 611 800</t>
  </si>
  <si>
    <t>907 0702 021 00 00590 611 850</t>
  </si>
  <si>
    <t>Уплата налога на имущество организаций</t>
  </si>
  <si>
    <t>Уплата земельного налога</t>
  </si>
  <si>
    <t>Уплата прочих налогов и сборов</t>
  </si>
  <si>
    <t>Социальное обеспечение и иные выплаты населению</t>
  </si>
  <si>
    <t>907 0702 021 00 25090 612 300</t>
  </si>
  <si>
    <t>Иные закупки товаров, работ и услуг для обеспечения государственных и (муниципальных) нужд</t>
  </si>
  <si>
    <t>000 0000 000 00 00000 000 240</t>
  </si>
  <si>
    <t>Прочая закупка товаров, работ и услуг для обеспечения государственных (муниципальных) нужд в т.ч:</t>
  </si>
  <si>
    <t>907 0702 021 00 00590 611 240</t>
  </si>
  <si>
    <t>907 0702 021 00 72030 611 240</t>
  </si>
  <si>
    <t>907 0702 021 00 73110 612 240</t>
  </si>
  <si>
    <t>907 0702 021 00 25820 612 240</t>
  </si>
  <si>
    <t>907 0702 021 00 25830 612 240</t>
  </si>
  <si>
    <t>907 0702 092 00 25390 612 240</t>
  </si>
  <si>
    <t>907 0702 182 00 25700 612 240</t>
  </si>
  <si>
    <t>907 0702 182 00 25710  612 240</t>
  </si>
  <si>
    <t>907 0702 182 00 25710  612 244</t>
  </si>
  <si>
    <t>907 0707 041 00 73130 612 240</t>
  </si>
  <si>
    <t>907 0702 021 00 74030 612  240</t>
  </si>
  <si>
    <t>907 0702 021 00 25850 612 240</t>
  </si>
  <si>
    <t>000 0000 000 00 00000 000 853</t>
  </si>
  <si>
    <t>Уплата налогов, сборов и иных платежей</t>
  </si>
  <si>
    <t>000 0000 000 00 00000 000 850</t>
  </si>
  <si>
    <t>Кредиторская задолженность:</t>
  </si>
  <si>
    <t>Уплата иных платежей</t>
  </si>
  <si>
    <t>907 0702 021 00 00590 611 853</t>
  </si>
  <si>
    <t>000 0000 000 00 00000 000 852</t>
  </si>
  <si>
    <t>Муниципальная программа                               "Поддержка казачества города Новочеркасска"</t>
  </si>
  <si>
    <t xml:space="preserve">Взносы по обязательному социальному страхованию на выплаты по оплате труда работников и иные выплаты работникам учреждения </t>
  </si>
  <si>
    <t>Иные выплаты персонвлу учреждений, за исключением фонда оплаты труда</t>
  </si>
  <si>
    <t xml:space="preserve">Фонд оплаты труда учреждений   </t>
  </si>
  <si>
    <t>Расходы на выплату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</si>
  <si>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907 0702 021 00 00590 611 111</t>
  </si>
  <si>
    <t>907 0702 021 00 00590 611 112</t>
  </si>
  <si>
    <t>907 0702 021 00 00590 611 119</t>
  </si>
  <si>
    <t xml:space="preserve">907 0702 021 00 25370 612 </t>
  </si>
  <si>
    <t>907 0702 021 00 25370 612 100</t>
  </si>
  <si>
    <t>907 0702 021 00 25370 612  110</t>
  </si>
  <si>
    <t>907 0702 021 00 S 3110 612 244</t>
  </si>
  <si>
    <t>907 0702 021 00 S 3110 612 240</t>
  </si>
  <si>
    <t>907 0702 021 00 S 3110 612</t>
  </si>
  <si>
    <t>907 0707 041 00 S 3130 612 244</t>
  </si>
  <si>
    <t>907 0707 041 00 S 3130 612 240</t>
  </si>
  <si>
    <t>907 0707 041 00 S 3130 612</t>
  </si>
  <si>
    <t>907 0702 021 00 S 4030 612 244</t>
  </si>
  <si>
    <t>907 0702 021 00 S 4030 612 240</t>
  </si>
  <si>
    <t xml:space="preserve">907 0702 021 00 S 4030 612 </t>
  </si>
  <si>
    <t>907 0702 99 000 911 30 612  240</t>
  </si>
  <si>
    <t>907 0702 99 000 911 30 612  244</t>
  </si>
  <si>
    <t>Средства резервного фонда на финансирование непредвиденных расходов местного бюджета:</t>
  </si>
  <si>
    <t xml:space="preserve">907 0702 99 000 911 30 612 </t>
  </si>
  <si>
    <t>ДопЭК</t>
  </si>
  <si>
    <t>(последнюю отчетную дату)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</si>
  <si>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</si>
  <si>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907 0702 021 00 25090 612 360</t>
  </si>
  <si>
    <t>Иные выплаты населению</t>
  </si>
  <si>
    <t>8.2.1.1.0001</t>
  </si>
  <si>
    <t>8.2.1.1.0000</t>
  </si>
  <si>
    <t>Заработная плата</t>
  </si>
  <si>
    <t>8.2.1.2.0000</t>
  </si>
  <si>
    <t xml:space="preserve">Прочие выплаты в т.ч. </t>
  </si>
  <si>
    <t>Проезд к месту командирования и обратно</t>
  </si>
  <si>
    <t>Суточные</t>
  </si>
  <si>
    <t>Иные прочие выплаты</t>
  </si>
  <si>
    <t>Услуги за проживание в командировке</t>
  </si>
  <si>
    <t>8.2.1.2.0001</t>
  </si>
  <si>
    <t>8.2.1.2.0002</t>
  </si>
  <si>
    <t>8.2.1.2.0003</t>
  </si>
  <si>
    <t>8.2.1.2.0004</t>
  </si>
  <si>
    <t>Начисления на выплаты по оплате труда</t>
  </si>
  <si>
    <t>8.2.1.3.0000</t>
  </si>
  <si>
    <t>Прочие расходы:</t>
  </si>
  <si>
    <t>8.2.9.0.0000</t>
  </si>
  <si>
    <t>Иные прочие расходы</t>
  </si>
  <si>
    <t>8.2.9.0.0007</t>
  </si>
  <si>
    <t>Уплата налогов, государственных пошлин и сборов, разного рода платежей в бюджеты всех уровней (земельный налог, налог на имущество)</t>
  </si>
  <si>
    <t>8.2.9.0.0001</t>
  </si>
  <si>
    <t>Уплата пеней и штрафов</t>
  </si>
  <si>
    <t>8.2.9.0.0002</t>
  </si>
  <si>
    <t>000 0000 000 00 00000 000 851</t>
  </si>
  <si>
    <t>000 0000 000 00 00000 000  111</t>
  </si>
  <si>
    <t>000 0000 000 00 00000 000  112</t>
  </si>
  <si>
    <t>000 0000 000 00 00000 000  119</t>
  </si>
  <si>
    <t>8.2.2.3.0000</t>
  </si>
  <si>
    <t>Отопление и горячее водоснабжение</t>
  </si>
  <si>
    <t>Электроэнергия</t>
  </si>
  <si>
    <t>8.2.2.3.0001</t>
  </si>
  <si>
    <t>8.2.2.3.0003</t>
  </si>
  <si>
    <t>8.2.2.3.0004</t>
  </si>
  <si>
    <t>Газ</t>
  </si>
  <si>
    <t>8.2.2.3.0002</t>
  </si>
  <si>
    <t>Холодное водоснабжение и водоотведение</t>
  </si>
  <si>
    <t>8.2.2.3.0006</t>
  </si>
  <si>
    <t>Иные коммунальные услуги</t>
  </si>
  <si>
    <t>8.2.2.1.0000</t>
  </si>
  <si>
    <t>Интернет</t>
  </si>
  <si>
    <t>8.2.2.1.0002</t>
  </si>
  <si>
    <t>Иные услуги связи</t>
  </si>
  <si>
    <t>8.2.2.1.0004</t>
  </si>
  <si>
    <t>8.2.2.5.0000</t>
  </si>
  <si>
    <t>Текущий ремонт зданий и сооружений</t>
  </si>
  <si>
    <t>8.2.2.5.0001</t>
  </si>
  <si>
    <t>Текущий ремонт и обслуживание оборудования и техники</t>
  </si>
  <si>
    <t>8.2.2.5.0002</t>
  </si>
  <si>
    <t>Услуги по вывозу твердых бытовых отходов</t>
  </si>
  <si>
    <t>Иные работы, услуги по содержанию имущества</t>
  </si>
  <si>
    <t>8.2.2.5.0003</t>
  </si>
  <si>
    <t>Противопожарные мероприятия</t>
  </si>
  <si>
    <t>8.2.2.5.0010</t>
  </si>
  <si>
    <t>8.2.2.6.0000</t>
  </si>
  <si>
    <t>Оплата договоров гражданско-правовога характера</t>
  </si>
  <si>
    <t>Услуги по страхованию имущества, гражданской ответственности и здоровья</t>
  </si>
  <si>
    <t xml:space="preserve">Оплата услуг вневедомственной охраны </t>
  </si>
  <si>
    <t>Оплата услуг по организации питания</t>
  </si>
  <si>
    <t>Иные прочие работы, услуги</t>
  </si>
  <si>
    <t>8.2.2.6.0001</t>
  </si>
  <si>
    <t>8.2.2.6.0004</t>
  </si>
  <si>
    <t>8.2.2.6.0005</t>
  </si>
  <si>
    <t>8.2.2.6.0020</t>
  </si>
  <si>
    <t>8.2.2.6.0010</t>
  </si>
  <si>
    <t>Сопровождение и обновление справочно-информационных баз данных, лицензионное програмное обеспечение</t>
  </si>
  <si>
    <t>8.2.2.6.0011</t>
  </si>
  <si>
    <t>8.3.1.0.0000</t>
  </si>
  <si>
    <t>Приобретение оргтехники</t>
  </si>
  <si>
    <t>8.3.1.0.0001</t>
  </si>
  <si>
    <t>Приобретение компьютерной техники</t>
  </si>
  <si>
    <t>8.3.1.0.0002</t>
  </si>
  <si>
    <t>Приобретение бытовой техники</t>
  </si>
  <si>
    <t>8.3.1.0.0003</t>
  </si>
  <si>
    <t>Приобретение мебели</t>
  </si>
  <si>
    <t>8.3.1.0.0004</t>
  </si>
  <si>
    <t>8.3.1.0.0010</t>
  </si>
  <si>
    <t>Иные расходы, связанные с увеличением стоимости основных средств</t>
  </si>
  <si>
    <t>8.3.1.0.0015</t>
  </si>
  <si>
    <t>8.3.4.0.0000</t>
  </si>
  <si>
    <t>Приобретение медикоментов и перевязочных средств</t>
  </si>
  <si>
    <t>8.3.4.0.0001</t>
  </si>
  <si>
    <t>Приобретение продуктов питания</t>
  </si>
  <si>
    <t>8.3.4.0.0002</t>
  </si>
  <si>
    <t>Приобретение мягково инвентаря и обмундирования</t>
  </si>
  <si>
    <t>8.3.4.0.0003</t>
  </si>
  <si>
    <t>Приобретение горюче-смазочных материалов</t>
  </si>
  <si>
    <t>8.3.4.0.0004</t>
  </si>
  <si>
    <t>Закупка котельно-печного топлива</t>
  </si>
  <si>
    <t>8.3.4.0.0005</t>
  </si>
  <si>
    <t>8.3.4.0.0010</t>
  </si>
  <si>
    <t>Иные расходы, связанные с увеличением стоимости материальных запасов</t>
  </si>
  <si>
    <t>8.3.4.0.0011</t>
  </si>
  <si>
    <t>на 2017 год  (на плановый  период 2018 и 2019 годов)</t>
  </si>
  <si>
    <t>на  2017г. финансовый год  ( плановый  период 2018 и 2019 годов)</t>
  </si>
  <si>
    <t>Прочие рачсходы</t>
  </si>
  <si>
    <t>Иные прочие расходы (медали)</t>
  </si>
  <si>
    <t xml:space="preserve">      Директор МБОУ СОШ №   14      </t>
  </si>
  <si>
    <t>_________________Косова С.Н.</t>
  </si>
  <si>
    <t>Муниципальное бюджетное общеобразовательное учреждение средняя общеобразовательная школа №14</t>
  </si>
  <si>
    <t>г. Новочеркасск, Энгельса, 20</t>
  </si>
  <si>
    <t>Основной целью деятельности Учреждения является образовательная деятельность по образовательным программам начального общего, основного общего и среднего общего образования; осуществление обучения и воспитания в интересах личности, общества, государства; формирование общей культуры личности; воспитание у обучающихся гражданственности, трудолюбия, уважениям к правам и свободам человека, любви к окружающей природе, Родине, семье; обеспечение охраны здоровья, прав и свобод обучающихся; создание благоприятных условий для разностороннего развития личности; развитие личности и приобретение в процессе освоения программ знаний, умений, навыков и формирование компетенций, необходимых для жизни человека в обществе, осознанного выбора профессии.</t>
  </si>
  <si>
    <t xml:space="preserve"> Основная деятельность – образовательная:
- реализация образовательных программ начального общего образования, ос-новного общего образования, среднего общего образования в пределах федеральных государственных образовательных стандартов;
- реализация дополнительных общеобразовательных программ;
- реализация адаптированных основных общеобразовательных программ;
- проведение промежуточной и итоговой аттестации для экстернов; 
- реализация воспитательных программ и направлений воспитатель¬ной работы;- информационно-библиотечная деятельность;
- предоставление психолого-педагогической и социальной помощи;
- предоставлениеродителям (законным представителям) обучающихся, дети ко-торых получают школьное образование в форме семейного образования, консульта-тивной помощи;
</t>
  </si>
  <si>
    <t xml:space="preserve">К платным образовательным услугам в Учреждении относятся:
- дополнительные общеобразовательные программы, предполагающие углуб-ленное изучение отдельных предметов;
- изучение специальных дисциплин, не предусмотренных учебным планом Учреждения;
- индивидуальные и групповые занятия с обучающимися сторонних образова-тельных Учреждений или осваивающих образовательные программы в форме семейного образования или самообразования;
- дополнительные общеобразовательные программы;
- присмотр и уход за детьми;
- и другие услуги в рамках компетенции Учреждения.
Порядок оказания платных образовательных услуг и распределения доходов от указанной деятельности регламентируются локальным актомУчреждения.
</t>
  </si>
  <si>
    <t>в том числе балансовая стоимость особо ценного движимого имущества</t>
  </si>
  <si>
    <t>1.5 Общая балансовая стоимость движимого государственного (муниципального) имущества на дату составления Плана,</t>
  </si>
  <si>
    <t>8.2.2.5.0006</t>
  </si>
  <si>
    <t>8.2.2.6.0036</t>
  </si>
  <si>
    <t>услуги связи</t>
  </si>
  <si>
    <t>услуги интернет</t>
  </si>
  <si>
    <t>услуги электроснабжения</t>
  </si>
  <si>
    <t>ТО узла учета тепловой энергии</t>
  </si>
  <si>
    <t>услуги по вывозу ТБО</t>
  </si>
  <si>
    <t>ТО тревожной сигнализации</t>
  </si>
  <si>
    <t>охрана</t>
  </si>
  <si>
    <t>услуги водоснабжения</t>
  </si>
  <si>
    <t>услуги теплоснабжения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</si>
  <si>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</si>
  <si>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</si>
  <si>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</si>
  <si>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</si>
  <si>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 xml:space="preserve">Коммунальные услуги </t>
  </si>
  <si>
    <t>Е.А. Денисова</t>
  </si>
  <si>
    <t>на 2018 г. очередной  финансовый год</t>
  </si>
  <si>
    <t>на 2019 г. 1-й год планового периода</t>
  </si>
  <si>
    <t>на 2020 г.  2-й год планового периода</t>
  </si>
  <si>
    <t>на 2019 г.  1-й год планового периода</t>
  </si>
  <si>
    <t>« 14 » декабря  2017 г.</t>
  </si>
  <si>
    <t>14.12.2017 г.</t>
  </si>
  <si>
    <t xml:space="preserve">                          на " 01 " октября 2017 г.</t>
  </si>
  <si>
    <t>дератизация</t>
  </si>
  <si>
    <t xml:space="preserve">                   на  2018 г.</t>
  </si>
  <si>
    <t>"14" декабря 2018 г.</t>
  </si>
  <si>
    <t>Прочие расходы</t>
  </si>
  <si>
    <t>на 2018 г. очередной финансовый год</t>
  </si>
  <si>
    <t>на 2019  г. 1-ый год планового периода</t>
  </si>
  <si>
    <t>на 2020 г. 2-ой год планового периода</t>
  </si>
  <si>
    <t>на 2018 г. финансовый год  (плановый  период 2019 и 2020 годов)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</si>
</sst>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&quot;р.&quot;"/>
    <numFmt numFmtId="167" formatCode="#,##0.00000"/>
  </numFmts>
  <fonts count="55" x14ac:knownFonts="1">
    <font>
      <sz val="10"/>
      <name val="Arial Cyr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Courier New"/>
      <family val="3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Courier New"/>
      <family val="3"/>
      <charset val="204"/>
    </font>
    <font>
      <sz val="10"/>
      <color rgb="FF00B0F0"/>
      <name val="Arial Cyr"/>
      <charset val="204"/>
    </font>
    <font>
      <sz val="8"/>
      <color rgb="FF7030A0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7030A0"/>
      <name val="Arial Cyr"/>
      <charset val="204"/>
    </font>
    <font>
      <sz val="10"/>
      <color rgb="FF00B050"/>
      <name val="Times New Roman"/>
      <family val="1"/>
      <charset val="204"/>
    </font>
    <font>
      <sz val="10"/>
      <color rgb="FF00B050"/>
      <name val="Arial Cyr"/>
      <charset val="204"/>
    </font>
    <font>
      <sz val="10"/>
      <color theme="9" tint="-0.499984740745262"/>
      <name val="Arial Cyr"/>
      <charset val="204"/>
    </font>
    <font>
      <sz val="9"/>
      <color rgb="FF00B05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8"/>
      <color theme="9" tint="-0.499984740745262"/>
      <name val="Times New Roman"/>
      <family val="1"/>
      <charset val="204"/>
    </font>
    <font>
      <b/>
      <sz val="10"/>
      <color theme="9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vertAlign val="subscript"/>
      <sz val="16"/>
      <color rgb="FFFF0000"/>
      <name val="Times New Roman"/>
      <family val="1"/>
      <charset val="204"/>
    </font>
    <font>
      <b/>
      <sz val="10"/>
      <name val="Courier New"/>
      <family val="3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i/>
      <sz val="8"/>
      <name val="Courier New"/>
      <family val="3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7"/>
      <name val="Arial Cyr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rgb="FF7030A0"/>
      <name val="Times New Roman"/>
      <family val="1"/>
      <charset val="204"/>
    </font>
    <font>
      <b/>
      <sz val="7"/>
      <color theme="9" tint="-0.499984740745262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B05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67E16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4" fillId="0" borderId="0" xfId="0" applyFont="1"/>
    <xf numFmtId="0" fontId="2" fillId="0" borderId="0" xfId="2" applyFont="1" applyAlignment="1" applyProtection="1">
      <protection locked="0"/>
    </xf>
    <xf numFmtId="0" fontId="2" fillId="0" borderId="0" xfId="2" applyFont="1" applyAlignment="1" applyProtection="1">
      <alignment horizontal="right"/>
      <protection locked="0"/>
    </xf>
    <xf numFmtId="0" fontId="8" fillId="0" borderId="0" xfId="2" applyFont="1" applyAlignment="1" applyProtection="1">
      <protection locked="0"/>
    </xf>
    <xf numFmtId="0" fontId="2" fillId="0" borderId="0" xfId="2" applyFont="1" applyProtection="1">
      <protection locked="0"/>
    </xf>
    <xf numFmtId="0" fontId="10" fillId="0" borderId="0" xfId="2" applyFont="1" applyProtection="1">
      <protection locked="0"/>
    </xf>
    <xf numFmtId="0" fontId="10" fillId="0" borderId="0" xfId="2" applyFont="1" applyAlignment="1" applyProtection="1">
      <alignment horizontal="right"/>
      <protection locked="0"/>
    </xf>
    <xf numFmtId="49" fontId="2" fillId="0" borderId="2" xfId="2" applyNumberFormat="1" applyFont="1" applyBorder="1" applyAlignment="1" applyProtection="1">
      <alignment horizontal="right"/>
      <protection locked="0"/>
    </xf>
    <xf numFmtId="0" fontId="11" fillId="0" borderId="0" xfId="2" applyFont="1" applyProtection="1"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2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8" fillId="0" borderId="0" xfId="2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15" fillId="0" borderId="3" xfId="3" applyBorder="1" applyAlignment="1" applyProtection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18" fillId="0" borderId="0" xfId="0" applyFont="1"/>
    <xf numFmtId="49" fontId="0" fillId="0" borderId="0" xfId="0" applyNumberFormat="1"/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0" fontId="0" fillId="3" borderId="0" xfId="0" applyFill="1"/>
    <xf numFmtId="0" fontId="10" fillId="4" borderId="0" xfId="2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7" fillId="0" borderId="2" xfId="0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49" fontId="4" fillId="0" borderId="0" xfId="0" applyNumberFormat="1" applyFont="1" applyAlignment="1">
      <alignment horizontal="justify"/>
    </xf>
    <xf numFmtId="49" fontId="17" fillId="0" borderId="2" xfId="0" applyNumberFormat="1" applyFont="1" applyBorder="1" applyAlignment="1">
      <alignment vertical="top" wrapText="1"/>
    </xf>
    <xf numFmtId="0" fontId="0" fillId="0" borderId="0" xfId="0" applyFont="1"/>
    <xf numFmtId="0" fontId="0" fillId="4" borderId="0" xfId="0" applyFill="1"/>
    <xf numFmtId="0" fontId="18" fillId="6" borderId="0" xfId="0" applyFont="1" applyFill="1"/>
    <xf numFmtId="0" fontId="17" fillId="7" borderId="2" xfId="0" applyFont="1" applyFill="1" applyBorder="1" applyAlignment="1">
      <alignment vertical="top" wrapText="1"/>
    </xf>
    <xf numFmtId="0" fontId="17" fillId="7" borderId="2" xfId="0" applyFont="1" applyFill="1" applyBorder="1" applyAlignment="1">
      <alignment horizontal="center" wrapText="1"/>
    </xf>
    <xf numFmtId="0" fontId="17" fillId="7" borderId="2" xfId="0" applyFont="1" applyFill="1" applyBorder="1" applyAlignment="1">
      <alignment wrapText="1"/>
    </xf>
    <xf numFmtId="0" fontId="4" fillId="4" borderId="0" xfId="0" applyFont="1" applyFill="1" applyAlignment="1">
      <alignment horizontal="justify"/>
    </xf>
    <xf numFmtId="0" fontId="17" fillId="4" borderId="2" xfId="0" applyFont="1" applyFill="1" applyBorder="1" applyAlignment="1">
      <alignment vertical="top" wrapText="1"/>
    </xf>
    <xf numFmtId="0" fontId="17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left" vertical="top" wrapText="1" indent="3"/>
    </xf>
    <xf numFmtId="0" fontId="19" fillId="4" borderId="2" xfId="0" applyFont="1" applyFill="1" applyBorder="1" applyAlignment="1">
      <alignment vertical="top" wrapText="1"/>
    </xf>
    <xf numFmtId="0" fontId="18" fillId="4" borderId="0" xfId="0" applyFont="1" applyFill="1"/>
    <xf numFmtId="0" fontId="21" fillId="5" borderId="2" xfId="0" applyFont="1" applyFill="1" applyBorder="1" applyAlignment="1">
      <alignment vertical="top" wrapText="1"/>
    </xf>
    <xf numFmtId="0" fontId="17" fillId="5" borderId="2" xfId="0" applyFont="1" applyFill="1" applyBorder="1" applyAlignment="1">
      <alignment horizontal="center" wrapText="1"/>
    </xf>
    <xf numFmtId="0" fontId="17" fillId="5" borderId="2" xfId="0" applyFont="1" applyFill="1" applyBorder="1" applyAlignment="1">
      <alignment wrapText="1"/>
    </xf>
    <xf numFmtId="0" fontId="17" fillId="5" borderId="2" xfId="0" applyFont="1" applyFill="1" applyBorder="1" applyAlignment="1">
      <alignment vertical="top" wrapText="1"/>
    </xf>
    <xf numFmtId="0" fontId="21" fillId="5" borderId="2" xfId="0" applyNumberFormat="1" applyFont="1" applyFill="1" applyBorder="1" applyAlignment="1">
      <alignment vertical="top" wrapText="1"/>
    </xf>
    <xf numFmtId="0" fontId="22" fillId="5" borderId="4" xfId="0" applyFont="1" applyFill="1" applyBorder="1" applyAlignment="1">
      <alignment vertical="top" wrapText="1"/>
    </xf>
    <xf numFmtId="0" fontId="21" fillId="5" borderId="4" xfId="0" applyFont="1" applyFill="1" applyBorder="1" applyAlignment="1">
      <alignment vertical="top" wrapText="1"/>
    </xf>
    <xf numFmtId="0" fontId="17" fillId="8" borderId="2" xfId="0" applyFont="1" applyFill="1" applyBorder="1" applyAlignment="1">
      <alignment vertical="top" wrapText="1"/>
    </xf>
    <xf numFmtId="0" fontId="17" fillId="8" borderId="2" xfId="0" applyFont="1" applyFill="1" applyBorder="1" applyAlignment="1">
      <alignment horizontal="center" wrapText="1"/>
    </xf>
    <xf numFmtId="49" fontId="17" fillId="8" borderId="2" xfId="0" applyNumberFormat="1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12" fillId="0" borderId="0" xfId="2" applyFont="1" applyBorder="1" applyAlignment="1" applyProtection="1">
      <alignment horizontal="left"/>
      <protection locked="0"/>
    </xf>
    <xf numFmtId="0" fontId="17" fillId="9" borderId="2" xfId="0" applyFont="1" applyFill="1" applyBorder="1" applyAlignment="1">
      <alignment vertical="top" wrapText="1"/>
    </xf>
    <xf numFmtId="0" fontId="17" fillId="9" borderId="2" xfId="0" applyFont="1" applyFill="1" applyBorder="1" applyAlignment="1">
      <alignment horizontal="center" wrapText="1"/>
    </xf>
    <xf numFmtId="0" fontId="10" fillId="0" borderId="0" xfId="2" applyFont="1" applyAlignment="1" applyProtection="1">
      <alignment horizontal="justify" vertical="center"/>
      <protection locked="0"/>
    </xf>
    <xf numFmtId="0" fontId="11" fillId="0" borderId="0" xfId="2" applyFont="1" applyBorder="1" applyProtection="1">
      <protection locked="0"/>
    </xf>
    <xf numFmtId="0" fontId="25" fillId="0" borderId="10" xfId="2" applyFont="1" applyBorder="1" applyAlignment="1" applyProtection="1">
      <alignment horizontal="center"/>
      <protection locked="0"/>
    </xf>
    <xf numFmtId="49" fontId="25" fillId="0" borderId="0" xfId="2" applyNumberFormat="1" applyFont="1" applyAlignment="1" applyProtection="1">
      <alignment horizontal="justify" vertical="center"/>
      <protection locked="0"/>
    </xf>
    <xf numFmtId="0" fontId="25" fillId="0" borderId="0" xfId="2" applyFont="1" applyAlignment="1" applyProtection="1">
      <alignment horizontal="justify" vertical="center"/>
      <protection locked="0"/>
    </xf>
    <xf numFmtId="0" fontId="17" fillId="0" borderId="2" xfId="0" applyFont="1" applyBorder="1" applyAlignment="1">
      <alignment horizontal="center" wrapText="1"/>
    </xf>
    <xf numFmtId="4" fontId="17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4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2" xfId="0" applyBorder="1"/>
    <xf numFmtId="4" fontId="4" fillId="0" borderId="2" xfId="0" applyNumberFormat="1" applyFont="1" applyBorder="1"/>
    <xf numFmtId="0" fontId="22" fillId="9" borderId="2" xfId="0" applyFont="1" applyFill="1" applyBorder="1" applyAlignment="1">
      <alignment vertical="top" wrapText="1"/>
    </xf>
    <xf numFmtId="0" fontId="2" fillId="0" borderId="0" xfId="2" applyFont="1" applyBorder="1" applyAlignment="1" applyProtection="1">
      <alignment horizontal="right"/>
      <protection locked="0"/>
    </xf>
    <xf numFmtId="0" fontId="17" fillId="10" borderId="2" xfId="0" applyFont="1" applyFill="1" applyBorder="1" applyAlignment="1">
      <alignment vertical="top" wrapText="1"/>
    </xf>
    <xf numFmtId="0" fontId="17" fillId="10" borderId="2" xfId="0" applyFont="1" applyFill="1" applyBorder="1" applyAlignment="1">
      <alignment horizontal="center" wrapText="1"/>
    </xf>
    <xf numFmtId="0" fontId="18" fillId="10" borderId="0" xfId="0" applyFont="1" applyFill="1"/>
    <xf numFmtId="0" fontId="4" fillId="0" borderId="11" xfId="0" applyFont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vertical="top" wrapText="1"/>
    </xf>
    <xf numFmtId="4" fontId="17" fillId="2" borderId="2" xfId="0" applyNumberFormat="1" applyFont="1" applyFill="1" applyBorder="1" applyAlignment="1">
      <alignment wrapText="1"/>
    </xf>
    <xf numFmtId="0" fontId="17" fillId="2" borderId="2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wrapText="1"/>
    </xf>
    <xf numFmtId="4" fontId="17" fillId="2" borderId="2" xfId="0" applyNumberFormat="1" applyFont="1" applyFill="1" applyBorder="1" applyAlignment="1">
      <alignment vertical="top" wrapText="1"/>
    </xf>
    <xf numFmtId="2" fontId="26" fillId="0" borderId="0" xfId="2" applyNumberFormat="1" applyFont="1" applyAlignment="1" applyProtection="1">
      <alignment horizontal="justify" vertical="center"/>
      <protection locked="0"/>
    </xf>
    <xf numFmtId="0" fontId="4" fillId="4" borderId="2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center" wrapText="1"/>
    </xf>
    <xf numFmtId="0" fontId="21" fillId="9" borderId="2" xfId="0" applyFont="1" applyFill="1" applyBorder="1" applyAlignment="1">
      <alignment vertical="top" wrapText="1"/>
    </xf>
    <xf numFmtId="0" fontId="22" fillId="9" borderId="4" xfId="0" applyFont="1" applyFill="1" applyBorder="1" applyAlignment="1">
      <alignment vertical="top" wrapText="1"/>
    </xf>
    <xf numFmtId="0" fontId="4" fillId="9" borderId="2" xfId="0" applyFont="1" applyFill="1" applyBorder="1" applyAlignment="1">
      <alignment wrapText="1"/>
    </xf>
    <xf numFmtId="0" fontId="4" fillId="11" borderId="2" xfId="0" applyFont="1" applyFill="1" applyBorder="1" applyAlignment="1">
      <alignment horizontal="center" wrapText="1"/>
    </xf>
    <xf numFmtId="0" fontId="22" fillId="11" borderId="2" xfId="0" applyFont="1" applyFill="1" applyBorder="1" applyAlignment="1">
      <alignment vertical="top" wrapText="1"/>
    </xf>
    <xf numFmtId="4" fontId="18" fillId="4" borderId="0" xfId="0" applyNumberFormat="1" applyFont="1" applyFill="1"/>
    <xf numFmtId="4" fontId="4" fillId="4" borderId="2" xfId="0" applyNumberFormat="1" applyFont="1" applyFill="1" applyBorder="1" applyAlignment="1" applyProtection="1">
      <alignment wrapText="1"/>
      <protection locked="0"/>
    </xf>
    <xf numFmtId="4" fontId="4" fillId="4" borderId="5" xfId="0" applyNumberFormat="1" applyFont="1" applyFill="1" applyBorder="1" applyAlignment="1" applyProtection="1">
      <alignment wrapText="1"/>
      <protection locked="0"/>
    </xf>
    <xf numFmtId="49" fontId="17" fillId="8" borderId="2" xfId="0" applyNumberFormat="1" applyFont="1" applyFill="1" applyBorder="1" applyAlignment="1" applyProtection="1">
      <alignment horizontal="center" wrapText="1"/>
    </xf>
    <xf numFmtId="4" fontId="17" fillId="8" borderId="2" xfId="0" applyNumberFormat="1" applyFont="1" applyFill="1" applyBorder="1" applyAlignment="1" applyProtection="1">
      <alignment horizontal="right" wrapText="1"/>
    </xf>
    <xf numFmtId="4" fontId="4" fillId="4" borderId="2" xfId="0" applyNumberFormat="1" applyFont="1" applyFill="1" applyBorder="1" applyAlignment="1" applyProtection="1">
      <alignment horizontal="center" wrapText="1"/>
    </xf>
    <xf numFmtId="4" fontId="17" fillId="8" borderId="2" xfId="0" applyNumberFormat="1" applyFont="1" applyFill="1" applyBorder="1" applyAlignment="1" applyProtection="1">
      <alignment wrapText="1"/>
    </xf>
    <xf numFmtId="4" fontId="17" fillId="7" borderId="2" xfId="0" applyNumberFormat="1" applyFont="1" applyFill="1" applyBorder="1" applyAlignment="1" applyProtection="1">
      <alignment wrapText="1"/>
    </xf>
    <xf numFmtId="4" fontId="17" fillId="4" borderId="2" xfId="0" applyNumberFormat="1" applyFont="1" applyFill="1" applyBorder="1" applyAlignment="1" applyProtection="1">
      <alignment wrapText="1"/>
    </xf>
    <xf numFmtId="2" fontId="17" fillId="5" borderId="2" xfId="0" applyNumberFormat="1" applyFont="1" applyFill="1" applyBorder="1" applyAlignment="1" applyProtection="1">
      <alignment wrapText="1"/>
    </xf>
    <xf numFmtId="2" fontId="17" fillId="5" borderId="2" xfId="0" applyNumberFormat="1" applyFont="1" applyFill="1" applyBorder="1" applyAlignment="1" applyProtection="1">
      <alignment horizontal="right" wrapText="1"/>
    </xf>
    <xf numFmtId="4" fontId="4" fillId="4" borderId="2" xfId="0" applyNumberFormat="1" applyFont="1" applyFill="1" applyBorder="1" applyAlignment="1" applyProtection="1">
      <alignment wrapText="1"/>
    </xf>
    <xf numFmtId="4" fontId="17" fillId="5" borderId="2" xfId="0" applyNumberFormat="1" applyFont="1" applyFill="1" applyBorder="1" applyAlignment="1" applyProtection="1">
      <alignment wrapText="1"/>
    </xf>
    <xf numFmtId="4" fontId="17" fillId="9" borderId="2" xfId="0" applyNumberFormat="1" applyFont="1" applyFill="1" applyBorder="1" applyAlignment="1" applyProtection="1">
      <alignment wrapText="1"/>
    </xf>
    <xf numFmtId="4" fontId="4" fillId="11" borderId="2" xfId="0" applyNumberFormat="1" applyFont="1" applyFill="1" applyBorder="1" applyAlignment="1" applyProtection="1">
      <alignment wrapText="1"/>
    </xf>
    <xf numFmtId="4" fontId="17" fillId="10" borderId="2" xfId="0" applyNumberFormat="1" applyFont="1" applyFill="1" applyBorder="1" applyAlignment="1" applyProtection="1">
      <alignment wrapText="1"/>
    </xf>
    <xf numFmtId="4" fontId="4" fillId="4" borderId="5" xfId="0" applyNumberFormat="1" applyFont="1" applyFill="1" applyBorder="1" applyAlignment="1" applyProtection="1">
      <alignment wrapText="1"/>
    </xf>
    <xf numFmtId="4" fontId="4" fillId="8" borderId="2" xfId="0" applyNumberFormat="1" applyFont="1" applyFill="1" applyBorder="1" applyAlignment="1" applyProtection="1">
      <alignment wrapText="1"/>
    </xf>
    <xf numFmtId="4" fontId="4" fillId="4" borderId="2" xfId="0" applyNumberFormat="1" applyFont="1" applyFill="1" applyBorder="1" applyAlignment="1" applyProtection="1">
      <alignment horizontal="center" wrapText="1"/>
      <protection locked="0"/>
    </xf>
    <xf numFmtId="0" fontId="8" fillId="0" borderId="0" xfId="2" applyFont="1" applyAlignment="1" applyProtection="1">
      <alignment horizontal="center"/>
      <protection locked="0"/>
    </xf>
    <xf numFmtId="0" fontId="28" fillId="4" borderId="0" xfId="0" applyFont="1" applyFill="1"/>
    <xf numFmtId="0" fontId="28" fillId="0" borderId="0" xfId="0" applyFont="1"/>
    <xf numFmtId="0" fontId="29" fillId="4" borderId="2" xfId="0" applyFont="1" applyFill="1" applyBorder="1" applyAlignment="1">
      <alignment vertical="top" wrapText="1"/>
    </xf>
    <xf numFmtId="0" fontId="30" fillId="4" borderId="2" xfId="0" applyFont="1" applyFill="1" applyBorder="1" applyAlignment="1">
      <alignment horizontal="center" wrapText="1"/>
    </xf>
    <xf numFmtId="4" fontId="30" fillId="4" borderId="2" xfId="0" applyNumberFormat="1" applyFont="1" applyFill="1" applyBorder="1" applyAlignment="1" applyProtection="1">
      <alignment wrapText="1"/>
    </xf>
    <xf numFmtId="4" fontId="30" fillId="4" borderId="2" xfId="0" applyNumberFormat="1" applyFont="1" applyFill="1" applyBorder="1" applyAlignment="1" applyProtection="1">
      <alignment wrapText="1"/>
      <protection locked="0"/>
    </xf>
    <xf numFmtId="0" fontId="31" fillId="4" borderId="0" xfId="0" applyFont="1" applyFill="1"/>
    <xf numFmtId="0" fontId="31" fillId="0" borderId="0" xfId="0" applyFont="1"/>
    <xf numFmtId="0" fontId="33" fillId="4" borderId="0" xfId="0" applyFont="1" applyFill="1"/>
    <xf numFmtId="0" fontId="33" fillId="0" borderId="0" xfId="0" applyFont="1"/>
    <xf numFmtId="0" fontId="34" fillId="4" borderId="0" xfId="0" applyFont="1" applyFill="1"/>
    <xf numFmtId="0" fontId="34" fillId="0" borderId="0" xfId="0" applyFont="1"/>
    <xf numFmtId="0" fontId="21" fillId="12" borderId="2" xfId="0" applyFont="1" applyFill="1" applyBorder="1" applyAlignment="1">
      <alignment vertical="top" wrapText="1"/>
    </xf>
    <xf numFmtId="0" fontId="17" fillId="12" borderId="2" xfId="0" applyFont="1" applyFill="1" applyBorder="1" applyAlignment="1">
      <alignment horizontal="center" wrapText="1"/>
    </xf>
    <xf numFmtId="4" fontId="17" fillId="12" borderId="2" xfId="0" applyNumberFormat="1" applyFont="1" applyFill="1" applyBorder="1" applyAlignment="1" applyProtection="1">
      <alignment wrapText="1"/>
    </xf>
    <xf numFmtId="0" fontId="0" fillId="12" borderId="0" xfId="0" applyFill="1"/>
    <xf numFmtId="0" fontId="4" fillId="12" borderId="9" xfId="0" applyFont="1" applyFill="1" applyBorder="1" applyAlignment="1">
      <alignment vertical="top" wrapText="1"/>
    </xf>
    <xf numFmtId="0" fontId="4" fillId="12" borderId="2" xfId="0" applyFont="1" applyFill="1" applyBorder="1" applyAlignment="1">
      <alignment horizontal="center" wrapText="1"/>
    </xf>
    <xf numFmtId="0" fontId="36" fillId="4" borderId="2" xfId="0" applyFont="1" applyFill="1" applyBorder="1" applyAlignment="1">
      <alignment vertical="top" wrapText="1"/>
    </xf>
    <xf numFmtId="0" fontId="37" fillId="5" borderId="2" xfId="0" applyNumberFormat="1" applyFont="1" applyFill="1" applyBorder="1" applyAlignment="1">
      <alignment vertical="top" wrapText="1"/>
    </xf>
    <xf numFmtId="0" fontId="38" fillId="5" borderId="2" xfId="0" applyFont="1" applyFill="1" applyBorder="1" applyAlignment="1">
      <alignment horizontal="center" wrapText="1"/>
    </xf>
    <xf numFmtId="4" fontId="38" fillId="5" borderId="2" xfId="0" applyNumberFormat="1" applyFont="1" applyFill="1" applyBorder="1" applyAlignment="1" applyProtection="1">
      <alignment wrapText="1"/>
    </xf>
    <xf numFmtId="0" fontId="37" fillId="5" borderId="2" xfId="0" applyFont="1" applyFill="1" applyBorder="1" applyAlignment="1">
      <alignment vertical="top" wrapText="1"/>
    </xf>
    <xf numFmtId="4" fontId="32" fillId="0" borderId="2" xfId="0" applyNumberFormat="1" applyFont="1" applyFill="1" applyBorder="1" applyAlignment="1" applyProtection="1">
      <alignment wrapText="1"/>
    </xf>
    <xf numFmtId="4" fontId="32" fillId="0" borderId="2" xfId="0" applyNumberFormat="1" applyFont="1" applyFill="1" applyBorder="1" applyAlignment="1" applyProtection="1">
      <alignment wrapText="1"/>
      <protection locked="0"/>
    </xf>
    <xf numFmtId="0" fontId="33" fillId="0" borderId="0" xfId="0" applyFont="1" applyFill="1"/>
    <xf numFmtId="0" fontId="30" fillId="4" borderId="2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wrapText="1"/>
    </xf>
    <xf numFmtId="0" fontId="30" fillId="4" borderId="2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vertical="top" wrapText="1"/>
    </xf>
    <xf numFmtId="0" fontId="21" fillId="13" borderId="2" xfId="0" applyFont="1" applyFill="1" applyBorder="1" applyAlignment="1">
      <alignment vertical="top" wrapText="1"/>
    </xf>
    <xf numFmtId="0" fontId="17" fillId="13" borderId="2" xfId="0" applyFont="1" applyFill="1" applyBorder="1" applyAlignment="1">
      <alignment horizontal="center" wrapText="1"/>
    </xf>
    <xf numFmtId="4" fontId="17" fillId="13" borderId="2" xfId="0" applyNumberFormat="1" applyFont="1" applyFill="1" applyBorder="1" applyAlignment="1" applyProtection="1">
      <alignment wrapText="1"/>
    </xf>
    <xf numFmtId="0" fontId="18" fillId="13" borderId="0" xfId="0" applyFont="1" applyFill="1"/>
    <xf numFmtId="0" fontId="22" fillId="13" borderId="4" xfId="0" applyFont="1" applyFill="1" applyBorder="1" applyAlignment="1">
      <alignment vertical="top" wrapText="1"/>
    </xf>
    <xf numFmtId="0" fontId="20" fillId="13" borderId="2" xfId="0" applyFont="1" applyFill="1" applyBorder="1" applyAlignment="1">
      <alignment vertical="top" wrapText="1"/>
    </xf>
    <xf numFmtId="0" fontId="4" fillId="13" borderId="2" xfId="0" applyFont="1" applyFill="1" applyBorder="1" applyAlignment="1">
      <alignment horizontal="center" wrapText="1"/>
    </xf>
    <xf numFmtId="4" fontId="4" fillId="13" borderId="2" xfId="0" applyNumberFormat="1" applyFont="1" applyFill="1" applyBorder="1" applyAlignment="1" applyProtection="1">
      <alignment wrapText="1"/>
    </xf>
    <xf numFmtId="0" fontId="0" fillId="13" borderId="0" xfId="0" applyFill="1"/>
    <xf numFmtId="0" fontId="21" fillId="14" borderId="2" xfId="0" applyFont="1" applyFill="1" applyBorder="1" applyAlignment="1">
      <alignment vertical="top" wrapText="1"/>
    </xf>
    <xf numFmtId="0" fontId="17" fillId="14" borderId="2" xfId="0" applyFont="1" applyFill="1" applyBorder="1" applyAlignment="1">
      <alignment horizontal="center" wrapText="1"/>
    </xf>
    <xf numFmtId="4" fontId="17" fillId="14" borderId="2" xfId="0" applyNumberFormat="1" applyFont="1" applyFill="1" applyBorder="1" applyAlignment="1" applyProtection="1">
      <alignment wrapText="1"/>
    </xf>
    <xf numFmtId="0" fontId="0" fillId="14" borderId="0" xfId="0" applyFill="1"/>
    <xf numFmtId="0" fontId="22" fillId="14" borderId="4" xfId="0" applyFont="1" applyFill="1" applyBorder="1" applyAlignment="1">
      <alignment vertical="top" wrapText="1"/>
    </xf>
    <xf numFmtId="0" fontId="19" fillId="15" borderId="2" xfId="0" applyFont="1" applyFill="1" applyBorder="1" applyAlignment="1">
      <alignment vertical="top" wrapText="1"/>
    </xf>
    <xf numFmtId="0" fontId="4" fillId="15" borderId="2" xfId="0" applyFont="1" applyFill="1" applyBorder="1" applyAlignment="1">
      <alignment horizontal="center" wrapText="1"/>
    </xf>
    <xf numFmtId="4" fontId="17" fillId="15" borderId="2" xfId="0" applyNumberFormat="1" applyFont="1" applyFill="1" applyBorder="1" applyAlignment="1" applyProtection="1">
      <alignment wrapText="1"/>
    </xf>
    <xf numFmtId="0" fontId="0" fillId="15" borderId="0" xfId="0" applyFill="1"/>
    <xf numFmtId="0" fontId="22" fillId="15" borderId="4" xfId="0" applyFont="1" applyFill="1" applyBorder="1" applyAlignment="1">
      <alignment vertical="top" wrapText="1"/>
    </xf>
    <xf numFmtId="4" fontId="4" fillId="15" borderId="2" xfId="0" applyNumberFormat="1" applyFont="1" applyFill="1" applyBorder="1" applyAlignment="1" applyProtection="1">
      <alignment wrapText="1"/>
    </xf>
    <xf numFmtId="0" fontId="21" fillId="3" borderId="2" xfId="0" applyFont="1" applyFill="1" applyBorder="1" applyAlignment="1">
      <alignment vertical="top" wrapText="1"/>
    </xf>
    <xf numFmtId="0" fontId="17" fillId="3" borderId="2" xfId="0" applyFont="1" applyFill="1" applyBorder="1" applyAlignment="1">
      <alignment horizontal="center" wrapText="1"/>
    </xf>
    <xf numFmtId="4" fontId="17" fillId="3" borderId="2" xfId="0" applyNumberFormat="1" applyFont="1" applyFill="1" applyBorder="1" applyAlignment="1" applyProtection="1">
      <alignment wrapText="1"/>
    </xf>
    <xf numFmtId="0" fontId="18" fillId="3" borderId="0" xfId="0" applyFont="1" applyFill="1"/>
    <xf numFmtId="0" fontId="0" fillId="3" borderId="0" xfId="0" applyFont="1" applyFill="1"/>
    <xf numFmtId="14" fontId="23" fillId="0" borderId="2" xfId="2" applyNumberFormat="1" applyFont="1" applyFill="1" applyBorder="1" applyAlignment="1" applyProtection="1">
      <alignment horizontal="right"/>
      <protection locked="0"/>
    </xf>
    <xf numFmtId="0" fontId="2" fillId="0" borderId="2" xfId="2" applyFont="1" applyFill="1" applyBorder="1" applyAlignment="1" applyProtection="1">
      <alignment horizontal="right"/>
      <protection locked="0"/>
    </xf>
    <xf numFmtId="49" fontId="2" fillId="0" borderId="2" xfId="2" applyNumberFormat="1" applyFont="1" applyFill="1" applyBorder="1" applyAlignment="1" applyProtection="1">
      <alignment horizontal="right" wrapText="1"/>
      <protection locked="0"/>
    </xf>
    <xf numFmtId="0" fontId="2" fillId="0" borderId="0" xfId="2" applyFont="1" applyFill="1" applyAlignment="1" applyProtection="1">
      <protection locked="0"/>
    </xf>
    <xf numFmtId="0" fontId="4" fillId="0" borderId="0" xfId="0" applyFont="1" applyFill="1"/>
    <xf numFmtId="0" fontId="6" fillId="0" borderId="0" xfId="2" applyFont="1" applyFill="1" applyAlignment="1" applyProtection="1">
      <alignment wrapText="1"/>
      <protection locked="0"/>
    </xf>
    <xf numFmtId="0" fontId="0" fillId="0" borderId="0" xfId="0" applyFill="1"/>
    <xf numFmtId="0" fontId="39" fillId="0" borderId="0" xfId="2" applyFont="1" applyFill="1" applyAlignment="1" applyProtection="1">
      <protection locked="0"/>
    </xf>
    <xf numFmtId="0" fontId="4" fillId="0" borderId="2" xfId="0" applyFont="1" applyFill="1" applyBorder="1" applyAlignment="1">
      <alignment vertical="top" wrapText="1"/>
    </xf>
    <xf numFmtId="0" fontId="42" fillId="0" borderId="0" xfId="0" applyFont="1" applyAlignment="1">
      <alignment horizontal="right"/>
    </xf>
    <xf numFmtId="0" fontId="42" fillId="4" borderId="0" xfId="0" applyFont="1" applyFill="1" applyAlignment="1">
      <alignment horizontal="right"/>
    </xf>
    <xf numFmtId="0" fontId="43" fillId="0" borderId="0" xfId="0" applyFont="1" applyAlignment="1">
      <alignment horizontal="right"/>
    </xf>
    <xf numFmtId="0" fontId="17" fillId="1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4" fontId="45" fillId="13" borderId="2" xfId="0" applyNumberFormat="1" applyFont="1" applyFill="1" applyBorder="1" applyAlignment="1" applyProtection="1">
      <alignment wrapText="1"/>
    </xf>
    <xf numFmtId="4" fontId="45" fillId="4" borderId="2" xfId="0" applyNumberFormat="1" applyFont="1" applyFill="1" applyBorder="1" applyAlignment="1" applyProtection="1">
      <alignment wrapText="1"/>
    </xf>
    <xf numFmtId="0" fontId="4" fillId="0" borderId="2" xfId="0" applyFont="1" applyBorder="1" applyAlignment="1">
      <alignment horizontal="center" vertical="top" wrapText="1"/>
    </xf>
    <xf numFmtId="0" fontId="29" fillId="6" borderId="2" xfId="0" applyFont="1" applyFill="1" applyBorder="1" applyAlignment="1">
      <alignment vertical="top" wrapText="1"/>
    </xf>
    <xf numFmtId="0" fontId="30" fillId="6" borderId="2" xfId="0" applyFont="1" applyFill="1" applyBorder="1" applyAlignment="1">
      <alignment horizontal="center" wrapText="1"/>
    </xf>
    <xf numFmtId="4" fontId="30" fillId="6" borderId="2" xfId="0" applyNumberFormat="1" applyFont="1" applyFill="1" applyBorder="1" applyAlignment="1" applyProtection="1">
      <alignment wrapText="1"/>
    </xf>
    <xf numFmtId="4" fontId="30" fillId="6" borderId="2" xfId="0" applyNumberFormat="1" applyFont="1" applyFill="1" applyBorder="1" applyAlignment="1" applyProtection="1">
      <alignment wrapText="1"/>
      <protection locked="0"/>
    </xf>
    <xf numFmtId="0" fontId="30" fillId="4" borderId="2" xfId="0" applyFont="1" applyFill="1" applyBorder="1" applyAlignment="1">
      <alignment horizontal="left" wrapText="1"/>
    </xf>
    <xf numFmtId="0" fontId="30" fillId="5" borderId="2" xfId="0" applyFont="1" applyFill="1" applyBorder="1" applyAlignment="1">
      <alignment horizontal="left" wrapText="1"/>
    </xf>
    <xf numFmtId="4" fontId="30" fillId="5" borderId="2" xfId="0" applyNumberFormat="1" applyFont="1" applyFill="1" applyBorder="1" applyAlignment="1" applyProtection="1">
      <alignment wrapText="1"/>
    </xf>
    <xf numFmtId="0" fontId="30" fillId="5" borderId="2" xfId="0" applyFont="1" applyFill="1" applyBorder="1" applyAlignment="1">
      <alignment horizontal="center" wrapText="1"/>
    </xf>
    <xf numFmtId="0" fontId="29" fillId="5" borderId="2" xfId="0" applyFont="1" applyFill="1" applyBorder="1" applyAlignment="1">
      <alignment vertical="top" wrapText="1"/>
    </xf>
    <xf numFmtId="0" fontId="30" fillId="6" borderId="2" xfId="0" applyFont="1" applyFill="1" applyBorder="1" applyAlignment="1">
      <alignment horizontal="left" wrapText="1"/>
    </xf>
    <xf numFmtId="0" fontId="4" fillId="12" borderId="2" xfId="0" applyFont="1" applyFill="1" applyBorder="1" applyAlignment="1">
      <alignment vertical="top" wrapText="1"/>
    </xf>
    <xf numFmtId="0" fontId="46" fillId="9" borderId="2" xfId="0" applyFont="1" applyFill="1" applyBorder="1" applyAlignment="1">
      <alignment vertical="top" wrapText="1"/>
    </xf>
    <xf numFmtId="0" fontId="45" fillId="9" borderId="2" xfId="0" applyFont="1" applyFill="1" applyBorder="1" applyAlignment="1">
      <alignment horizontal="center" wrapText="1"/>
    </xf>
    <xf numFmtId="4" fontId="45" fillId="9" borderId="2" xfId="0" applyNumberFormat="1" applyFont="1" applyFill="1" applyBorder="1" applyAlignment="1" applyProtection="1">
      <alignment wrapText="1"/>
    </xf>
    <xf numFmtId="0" fontId="45" fillId="4" borderId="2" xfId="0" applyFont="1" applyFill="1" applyBorder="1" applyAlignment="1">
      <alignment horizontal="center" wrapText="1"/>
    </xf>
    <xf numFmtId="0" fontId="36" fillId="5" borderId="2" xfId="0" applyFont="1" applyFill="1" applyBorder="1" applyAlignment="1">
      <alignment vertical="top" wrapText="1"/>
    </xf>
    <xf numFmtId="0" fontId="29" fillId="4" borderId="4" xfId="0" applyFont="1" applyFill="1" applyBorder="1" applyAlignment="1">
      <alignment vertical="top" wrapText="1"/>
    </xf>
    <xf numFmtId="0" fontId="20" fillId="5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wrapText="1"/>
    </xf>
    <xf numFmtId="4" fontId="45" fillId="5" borderId="2" xfId="0" applyNumberFormat="1" applyFont="1" applyFill="1" applyBorder="1" applyAlignment="1" applyProtection="1">
      <alignment wrapText="1"/>
    </xf>
    <xf numFmtId="0" fontId="0" fillId="5" borderId="0" xfId="0" applyFill="1"/>
    <xf numFmtId="49" fontId="17" fillId="4" borderId="2" xfId="0" applyNumberFormat="1" applyFont="1" applyFill="1" applyBorder="1" applyAlignment="1">
      <alignment vertical="top" wrapText="1"/>
    </xf>
    <xf numFmtId="0" fontId="17" fillId="4" borderId="2" xfId="2" applyFont="1" applyFill="1" applyBorder="1" applyAlignment="1" applyProtection="1">
      <alignment vertical="center" wrapText="1"/>
      <protection locked="0"/>
    </xf>
    <xf numFmtId="49" fontId="4" fillId="4" borderId="2" xfId="0" applyNumberFormat="1" applyFont="1" applyFill="1" applyBorder="1" applyAlignment="1">
      <alignment vertical="top" wrapText="1"/>
    </xf>
    <xf numFmtId="0" fontId="4" fillId="4" borderId="2" xfId="2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3" fillId="4" borderId="0" xfId="0" applyFont="1" applyFill="1"/>
    <xf numFmtId="0" fontId="12" fillId="4" borderId="0" xfId="2" applyFont="1" applyFill="1" applyBorder="1" applyAlignment="1" applyProtection="1">
      <alignment horizontal="center" vertical="top" wrapText="1"/>
      <protection locked="0"/>
    </xf>
    <xf numFmtId="49" fontId="12" fillId="4" borderId="0" xfId="2" applyNumberFormat="1" applyFont="1" applyFill="1" applyBorder="1" applyAlignment="1" applyProtection="1">
      <alignment horizontal="left" vertical="top" wrapText="1"/>
      <protection locked="0"/>
    </xf>
    <xf numFmtId="49" fontId="12" fillId="4" borderId="0" xfId="2" applyNumberFormat="1" applyFont="1" applyFill="1" applyBorder="1" applyAlignment="1" applyProtection="1">
      <alignment horizontal="center" wrapText="1"/>
      <protection locked="0"/>
    </xf>
    <xf numFmtId="49" fontId="12" fillId="4" borderId="0" xfId="2" applyNumberFormat="1" applyFont="1" applyFill="1" applyBorder="1" applyAlignment="1" applyProtection="1">
      <alignment horizontal="left" wrapText="1"/>
      <protection locked="0"/>
    </xf>
    <xf numFmtId="166" fontId="12" fillId="4" borderId="0" xfId="0" applyNumberFormat="1" applyFont="1" applyFill="1" applyAlignment="1">
      <alignment horizontal="right"/>
    </xf>
    <xf numFmtId="0" fontId="12" fillId="4" borderId="0" xfId="0" applyFont="1" applyFill="1"/>
    <xf numFmtId="164" fontId="12" fillId="4" borderId="0" xfId="0" applyNumberFormat="1" applyFont="1" applyFill="1" applyAlignment="1">
      <alignment horizontal="right"/>
    </xf>
    <xf numFmtId="166" fontId="12" fillId="0" borderId="0" xfId="0" applyNumberFormat="1" applyFont="1" applyAlignment="1">
      <alignment horizontal="right" vertical="top"/>
    </xf>
    <xf numFmtId="0" fontId="4" fillId="0" borderId="2" xfId="0" applyFont="1" applyBorder="1" applyAlignment="1">
      <alignment horizontal="justify"/>
    </xf>
    <xf numFmtId="4" fontId="17" fillId="2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167" fontId="17" fillId="0" borderId="2" xfId="0" applyNumberFormat="1" applyFont="1" applyBorder="1" applyAlignment="1">
      <alignment vertical="top" wrapText="1"/>
    </xf>
    <xf numFmtId="167" fontId="4" fillId="0" borderId="2" xfId="0" applyNumberFormat="1" applyFont="1" applyBorder="1" applyAlignment="1">
      <alignment vertical="top" wrapText="1"/>
    </xf>
    <xf numFmtId="49" fontId="48" fillId="4" borderId="0" xfId="0" applyNumberFormat="1" applyFont="1" applyFill="1"/>
    <xf numFmtId="49" fontId="49" fillId="4" borderId="2" xfId="0" applyNumberFormat="1" applyFont="1" applyFill="1" applyBorder="1" applyAlignment="1">
      <alignment horizontal="center" vertical="center" wrapText="1"/>
    </xf>
    <xf numFmtId="49" fontId="49" fillId="4" borderId="2" xfId="0" applyNumberFormat="1" applyFont="1" applyFill="1" applyBorder="1" applyAlignment="1">
      <alignment horizontal="center" vertical="top" wrapText="1"/>
    </xf>
    <xf numFmtId="49" fontId="50" fillId="8" borderId="2" xfId="0" applyNumberFormat="1" applyFont="1" applyFill="1" applyBorder="1" applyAlignment="1" applyProtection="1">
      <alignment horizontal="center" wrapText="1"/>
    </xf>
    <xf numFmtId="49" fontId="49" fillId="4" borderId="2" xfId="0" applyNumberFormat="1" applyFont="1" applyFill="1" applyBorder="1" applyAlignment="1" applyProtection="1">
      <alignment horizontal="center" wrapText="1"/>
    </xf>
    <xf numFmtId="49" fontId="50" fillId="7" borderId="2" xfId="0" applyNumberFormat="1" applyFont="1" applyFill="1" applyBorder="1" applyAlignment="1" applyProtection="1">
      <alignment wrapText="1"/>
    </xf>
    <xf numFmtId="49" fontId="50" fillId="4" borderId="2" xfId="0" applyNumberFormat="1" applyFont="1" applyFill="1" applyBorder="1" applyAlignment="1" applyProtection="1">
      <alignment wrapText="1"/>
    </xf>
    <xf numFmtId="49" fontId="50" fillId="5" borderId="2" xfId="0" applyNumberFormat="1" applyFont="1" applyFill="1" applyBorder="1" applyAlignment="1" applyProtection="1">
      <alignment wrapText="1"/>
    </xf>
    <xf numFmtId="49" fontId="51" fillId="6" borderId="2" xfId="0" applyNumberFormat="1" applyFont="1" applyFill="1" applyBorder="1" applyAlignment="1" applyProtection="1">
      <alignment wrapText="1"/>
    </xf>
    <xf numFmtId="49" fontId="51" fillId="4" borderId="2" xfId="0" applyNumberFormat="1" applyFont="1" applyFill="1" applyBorder="1" applyAlignment="1" applyProtection="1">
      <alignment wrapText="1"/>
    </xf>
    <xf numFmtId="49" fontId="51" fillId="5" borderId="2" xfId="0" applyNumberFormat="1" applyFont="1" applyFill="1" applyBorder="1" applyAlignment="1" applyProtection="1">
      <alignment wrapText="1"/>
    </xf>
    <xf numFmtId="49" fontId="52" fillId="5" borderId="2" xfId="0" applyNumberFormat="1" applyFont="1" applyFill="1" applyBorder="1" applyAlignment="1" applyProtection="1">
      <alignment wrapText="1"/>
    </xf>
    <xf numFmtId="49" fontId="50" fillId="3" borderId="2" xfId="0" applyNumberFormat="1" applyFont="1" applyFill="1" applyBorder="1" applyAlignment="1" applyProtection="1">
      <alignment wrapText="1"/>
    </xf>
    <xf numFmtId="49" fontId="50" fillId="9" borderId="2" xfId="0" applyNumberFormat="1" applyFont="1" applyFill="1" applyBorder="1" applyAlignment="1" applyProtection="1">
      <alignment wrapText="1"/>
    </xf>
    <xf numFmtId="49" fontId="50" fillId="12" borderId="2" xfId="0" applyNumberFormat="1" applyFont="1" applyFill="1" applyBorder="1" applyAlignment="1" applyProtection="1">
      <alignment wrapText="1"/>
    </xf>
    <xf numFmtId="49" fontId="49" fillId="12" borderId="2" xfId="0" applyNumberFormat="1" applyFont="1" applyFill="1" applyBorder="1" applyAlignment="1" applyProtection="1">
      <alignment wrapText="1"/>
    </xf>
    <xf numFmtId="49" fontId="49" fillId="4" borderId="2" xfId="0" applyNumberFormat="1" applyFont="1" applyFill="1" applyBorder="1" applyAlignment="1" applyProtection="1">
      <alignment wrapText="1"/>
    </xf>
    <xf numFmtId="49" fontId="53" fillId="9" borderId="2" xfId="0" applyNumberFormat="1" applyFont="1" applyFill="1" applyBorder="1" applyAlignment="1" applyProtection="1">
      <alignment wrapText="1"/>
    </xf>
    <xf numFmtId="49" fontId="54" fillId="0" borderId="2" xfId="0" applyNumberFormat="1" applyFont="1" applyFill="1" applyBorder="1" applyAlignment="1" applyProtection="1">
      <alignment wrapText="1"/>
    </xf>
    <xf numFmtId="49" fontId="50" fillId="7" borderId="2" xfId="0" applyNumberFormat="1" applyFont="1" applyFill="1" applyBorder="1" applyAlignment="1" applyProtection="1">
      <alignment horizontal="center" wrapText="1"/>
    </xf>
    <xf numFmtId="49" fontId="50" fillId="13" borderId="2" xfId="0" applyNumberFormat="1" applyFont="1" applyFill="1" applyBorder="1" applyAlignment="1" applyProtection="1">
      <alignment horizontal="left" wrapText="1"/>
    </xf>
    <xf numFmtId="49" fontId="49" fillId="13" borderId="2" xfId="0" applyNumberFormat="1" applyFont="1" applyFill="1" applyBorder="1" applyAlignment="1" applyProtection="1">
      <alignment wrapText="1"/>
    </xf>
    <xf numFmtId="49" fontId="50" fillId="13" borderId="2" xfId="0" applyNumberFormat="1" applyFont="1" applyFill="1" applyBorder="1" applyAlignment="1" applyProtection="1">
      <alignment wrapText="1"/>
    </xf>
    <xf numFmtId="49" fontId="49" fillId="5" borderId="2" xfId="0" applyNumberFormat="1" applyFont="1" applyFill="1" applyBorder="1" applyAlignment="1" applyProtection="1">
      <alignment wrapText="1"/>
    </xf>
    <xf numFmtId="49" fontId="50" fillId="14" borderId="2" xfId="0" applyNumberFormat="1" applyFont="1" applyFill="1" applyBorder="1" applyAlignment="1" applyProtection="1">
      <alignment wrapText="1"/>
    </xf>
    <xf numFmtId="49" fontId="49" fillId="11" borderId="2" xfId="0" applyNumberFormat="1" applyFont="1" applyFill="1" applyBorder="1" applyAlignment="1" applyProtection="1">
      <alignment wrapText="1"/>
    </xf>
    <xf numFmtId="49" fontId="50" fillId="15" borderId="2" xfId="0" applyNumberFormat="1" applyFont="1" applyFill="1" applyBorder="1" applyAlignment="1" applyProtection="1">
      <alignment wrapText="1"/>
    </xf>
    <xf numFmtId="49" fontId="50" fillId="10" borderId="2" xfId="0" applyNumberFormat="1" applyFont="1" applyFill="1" applyBorder="1" applyAlignment="1" applyProtection="1">
      <alignment wrapText="1"/>
    </xf>
    <xf numFmtId="49" fontId="50" fillId="5" borderId="2" xfId="0" applyNumberFormat="1" applyFont="1" applyFill="1" applyBorder="1" applyAlignment="1" applyProtection="1">
      <alignment horizontal="center" wrapText="1"/>
    </xf>
    <xf numFmtId="49" fontId="49" fillId="4" borderId="5" xfId="0" applyNumberFormat="1" applyFont="1" applyFill="1" applyBorder="1" applyAlignment="1" applyProtection="1">
      <alignment horizontal="center" wrapText="1"/>
    </xf>
    <xf numFmtId="49" fontId="49" fillId="8" borderId="2" xfId="0" applyNumberFormat="1" applyFont="1" applyFill="1" applyBorder="1" applyAlignment="1" applyProtection="1">
      <alignment horizontal="center" wrapText="1"/>
    </xf>
    <xf numFmtId="4" fontId="17" fillId="0" borderId="2" xfId="0" applyNumberFormat="1" applyFont="1" applyFill="1" applyBorder="1" applyAlignment="1">
      <alignment wrapText="1"/>
    </xf>
    <xf numFmtId="4" fontId="4" fillId="0" borderId="2" xfId="0" applyNumberFormat="1" applyFont="1" applyFill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19" fillId="16" borderId="2" xfId="0" applyFont="1" applyFill="1" applyBorder="1" applyAlignment="1">
      <alignment horizontal="left" wrapText="1"/>
    </xf>
    <xf numFmtId="0" fontId="0" fillId="16" borderId="2" xfId="0" applyFill="1" applyBorder="1"/>
    <xf numFmtId="4" fontId="17" fillId="16" borderId="2" xfId="0" applyNumberFormat="1" applyFont="1" applyFill="1" applyBorder="1" applyAlignment="1">
      <alignment wrapText="1"/>
    </xf>
    <xf numFmtId="4" fontId="4" fillId="16" borderId="2" xfId="0" applyNumberFormat="1" applyFont="1" applyFill="1" applyBorder="1" applyAlignment="1">
      <alignment wrapText="1"/>
    </xf>
    <xf numFmtId="4" fontId="4" fillId="16" borderId="2" xfId="0" applyNumberFormat="1" applyFont="1" applyFill="1" applyBorder="1"/>
    <xf numFmtId="0" fontId="4" fillId="2" borderId="2" xfId="0" applyFont="1" applyFill="1" applyBorder="1"/>
    <xf numFmtId="4" fontId="17" fillId="2" borderId="2" xfId="0" applyNumberFormat="1" applyFont="1" applyFill="1" applyBorder="1"/>
    <xf numFmtId="0" fontId="20" fillId="4" borderId="2" xfId="0" applyFont="1" applyFill="1" applyBorder="1" applyAlignment="1">
      <alignment vertical="top" wrapText="1"/>
    </xf>
    <xf numFmtId="0" fontId="36" fillId="17" borderId="2" xfId="0" applyFont="1" applyFill="1" applyBorder="1" applyAlignment="1">
      <alignment vertical="top" wrapText="1"/>
    </xf>
    <xf numFmtId="0" fontId="30" fillId="17" borderId="2" xfId="0" applyFont="1" applyFill="1" applyBorder="1" applyAlignment="1">
      <alignment horizontal="center" wrapText="1"/>
    </xf>
    <xf numFmtId="49" fontId="51" fillId="17" borderId="2" xfId="0" applyNumberFormat="1" applyFont="1" applyFill="1" applyBorder="1" applyAlignment="1" applyProtection="1">
      <alignment wrapText="1"/>
    </xf>
    <xf numFmtId="4" fontId="30" fillId="17" borderId="2" xfId="0" applyNumberFormat="1" applyFont="1" applyFill="1" applyBorder="1" applyAlignment="1" applyProtection="1">
      <alignment wrapText="1"/>
    </xf>
    <xf numFmtId="0" fontId="31" fillId="17" borderId="0" xfId="0" applyFont="1" applyFill="1"/>
    <xf numFmtId="0" fontId="29" fillId="17" borderId="2" xfId="0" applyFont="1" applyFill="1" applyBorder="1" applyAlignment="1">
      <alignment vertical="top" wrapText="1"/>
    </xf>
    <xf numFmtId="0" fontId="0" fillId="17" borderId="0" xfId="0" applyFill="1"/>
    <xf numFmtId="0" fontId="33" fillId="17" borderId="0" xfId="0" applyFont="1" applyFill="1"/>
    <xf numFmtId="4" fontId="30" fillId="17" borderId="2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horizontal="center" vertical="top" wrapText="1"/>
    </xf>
    <xf numFmtId="0" fontId="10" fillId="0" borderId="0" xfId="2" applyFont="1" applyAlignment="1" applyProtection="1">
      <alignment horizontal="center"/>
      <protection locked="0"/>
    </xf>
    <xf numFmtId="0" fontId="47" fillId="0" borderId="0" xfId="2" applyFont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/>
      <protection locked="0"/>
    </xf>
    <xf numFmtId="0" fontId="12" fillId="4" borderId="0" xfId="0" applyFont="1" applyFill="1" applyAlignment="1">
      <alignment horizontal="left" vertical="top" wrapText="1"/>
    </xf>
    <xf numFmtId="0" fontId="12" fillId="4" borderId="0" xfId="2" applyFont="1" applyFill="1" applyBorder="1" applyAlignment="1" applyProtection="1">
      <alignment horizontal="left" vertical="top" wrapText="1"/>
      <protection locked="0"/>
    </xf>
    <xf numFmtId="0" fontId="12" fillId="4" borderId="0" xfId="2" applyFont="1" applyFill="1" applyBorder="1" applyAlignment="1" applyProtection="1">
      <alignment horizontal="left" wrapText="1"/>
      <protection locked="0"/>
    </xf>
    <xf numFmtId="166" fontId="8" fillId="4" borderId="0" xfId="2" applyNumberFormat="1" applyFont="1" applyFill="1" applyBorder="1" applyAlignment="1" applyProtection="1">
      <alignment horizontal="left" wrapText="1"/>
      <protection locked="0"/>
    </xf>
    <xf numFmtId="0" fontId="2" fillId="0" borderId="0" xfId="2" applyFont="1" applyAlignment="1" applyProtection="1">
      <alignment horizontal="right"/>
      <protection locked="0"/>
    </xf>
    <xf numFmtId="165" fontId="2" fillId="0" borderId="0" xfId="1" applyFont="1" applyAlignment="1" applyProtection="1">
      <alignment horizontal="right"/>
      <protection locked="0"/>
    </xf>
    <xf numFmtId="0" fontId="11" fillId="0" borderId="0" xfId="2" applyFont="1" applyBorder="1" applyAlignment="1" applyProtection="1">
      <alignment horizontal="left"/>
      <protection locked="0"/>
    </xf>
    <xf numFmtId="0" fontId="24" fillId="4" borderId="0" xfId="2" applyFont="1" applyFill="1" applyBorder="1" applyAlignment="1" applyProtection="1">
      <alignment horizontal="left"/>
      <protection locked="0"/>
    </xf>
    <xf numFmtId="0" fontId="39" fillId="0" borderId="0" xfId="2" applyFont="1" applyAlignment="1" applyProtection="1">
      <alignment horizontal="left"/>
      <protection locked="0"/>
    </xf>
    <xf numFmtId="0" fontId="14" fillId="0" borderId="0" xfId="2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2" applyFont="1" applyAlignment="1" applyProtection="1">
      <alignment horizontal="center"/>
      <protection locked="0"/>
    </xf>
    <xf numFmtId="0" fontId="12" fillId="0" borderId="0" xfId="2" applyFont="1" applyAlignment="1" applyProtection="1">
      <alignment horizontal="left"/>
      <protection locked="0"/>
    </xf>
    <xf numFmtId="0" fontId="12" fillId="0" borderId="0" xfId="2" applyFont="1" applyBorder="1" applyAlignment="1" applyProtection="1">
      <alignment horizontal="left"/>
      <protection locked="0"/>
    </xf>
    <xf numFmtId="0" fontId="39" fillId="0" borderId="0" xfId="2" applyFont="1" applyBorder="1" applyAlignment="1" applyProtection="1">
      <alignment horizontal="left"/>
      <protection locked="0"/>
    </xf>
    <xf numFmtId="0" fontId="2" fillId="0" borderId="0" xfId="2" applyFont="1" applyAlignment="1" applyProtection="1">
      <alignment horizontal="right"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left"/>
      <protection locked="0"/>
    </xf>
    <xf numFmtId="0" fontId="2" fillId="0" borderId="0" xfId="2" applyFont="1" applyAlignment="1" applyProtection="1">
      <alignment horizontal="center"/>
      <protection locked="0"/>
    </xf>
    <xf numFmtId="0" fontId="40" fillId="0" borderId="0" xfId="2" applyFont="1" applyFill="1" applyBorder="1" applyAlignment="1" applyProtection="1">
      <alignment horizontal="left" wrapText="1"/>
      <protection locked="0"/>
    </xf>
    <xf numFmtId="49" fontId="39" fillId="0" borderId="0" xfId="2" applyNumberFormat="1" applyFont="1" applyFill="1" applyAlignment="1" applyProtection="1">
      <protection locked="0"/>
    </xf>
    <xf numFmtId="0" fontId="18" fillId="0" borderId="0" xfId="0" applyFont="1" applyFill="1" applyAlignment="1"/>
    <xf numFmtId="0" fontId="7" fillId="0" borderId="0" xfId="2" applyFont="1" applyAlignment="1" applyProtection="1">
      <alignment horizontal="center"/>
      <protection locked="0"/>
    </xf>
    <xf numFmtId="0" fontId="41" fillId="0" borderId="0" xfId="0" applyFont="1" applyAlignment="1"/>
    <xf numFmtId="0" fontId="27" fillId="0" borderId="0" xfId="0" applyFont="1" applyFill="1" applyAlignment="1">
      <alignment vertical="center"/>
    </xf>
    <xf numFmtId="0" fontId="16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6" fillId="4" borderId="0" xfId="0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49" fillId="4" borderId="2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top" wrapText="1"/>
    </xf>
    <xf numFmtId="0" fontId="15" fillId="4" borderId="12" xfId="3" applyFill="1" applyBorder="1" applyAlignment="1" applyProtection="1">
      <alignment horizontal="center" vertical="center" wrapText="1"/>
    </xf>
    <xf numFmtId="0" fontId="15" fillId="4" borderId="10" xfId="3" applyFill="1" applyBorder="1" applyAlignment="1" applyProtection="1">
      <alignment horizontal="center" vertical="center" wrapText="1"/>
    </xf>
    <xf numFmtId="0" fontId="15" fillId="4" borderId="13" xfId="3" applyFill="1" applyBorder="1" applyAlignment="1" applyProtection="1">
      <alignment horizontal="center" vertical="center" wrapText="1"/>
    </xf>
    <xf numFmtId="0" fontId="15" fillId="4" borderId="16" xfId="3" applyFill="1" applyBorder="1" applyAlignment="1" applyProtection="1">
      <alignment horizontal="center" vertical="center" wrapText="1"/>
    </xf>
    <xf numFmtId="0" fontId="15" fillId="4" borderId="1" xfId="3" applyFill="1" applyBorder="1" applyAlignment="1" applyProtection="1">
      <alignment horizontal="center" vertical="center" wrapText="1"/>
    </xf>
    <xf numFmtId="0" fontId="15" fillId="4" borderId="17" xfId="3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15" fillId="0" borderId="2" xfId="3" applyBorder="1" applyAlignment="1" applyProtection="1">
      <alignment horizontal="center" vertical="top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25" fillId="0" borderId="10" xfId="2" applyFont="1" applyBorder="1" applyAlignment="1" applyProtection="1">
      <alignment horizont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49" fontId="2" fillId="0" borderId="1" xfId="2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_ТРАФАРЕТ" xfId="2"/>
    <cellStyle name="Финансовый" xfId="1" builtinId="3"/>
  </cellStyles>
  <dxfs count="0"/>
  <tableStyles count="0" defaultTableStyle="TableStyleMedium9" defaultPivotStyle="PivotStyleLight16"/>
  <colors>
    <mruColors>
      <color rgb="FF67E161"/>
      <color rgb="FFCCFFFF"/>
      <color rgb="FF66FFFF"/>
      <color rgb="FFCCFFCC"/>
      <color rgb="FFFFFFCC"/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1C3A26D7DD9AF3B93CC9289F1EB6DA98128ED5DBF4B3CDBAB92109986ADA75232017D7DF992DA8a9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1C3A26D7DD9AF3B93CC9289F1EB6DA98128EDFD8F2B6CDBAB92109986AADaAG" TargetMode="External"/><Relationship Id="rId1" Type="http://schemas.openxmlformats.org/officeDocument/2006/relationships/hyperlink" Target="consultantplus://offline/ref=1C3A26D7DD9AF3B93CC9289F1EB6DA981281DBDCF5B2CDBAB92109986AADaA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1C3A26D7DD9AF3B93CC9289F1EB6DA98128ED5DBF4B3CDBAB92109986AADaA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view="pageBreakPreview" topLeftCell="A91" zoomScaleSheetLayoutView="100" workbookViewId="0">
      <selection activeCell="K107" sqref="K107"/>
    </sheetView>
  </sheetViews>
  <sheetFormatPr defaultRowHeight="12.75" x14ac:dyDescent="0.2"/>
  <cols>
    <col min="1" max="4" width="12.5703125" customWidth="1"/>
    <col min="5" max="5" width="17.7109375" customWidth="1"/>
    <col min="6" max="6" width="21.140625" customWidth="1"/>
    <col min="7" max="7" width="21" customWidth="1"/>
    <col min="8" max="8" width="4.5703125" hidden="1" customWidth="1"/>
  </cols>
  <sheetData>
    <row r="1" spans="1:7" ht="15.75" x14ac:dyDescent="0.25">
      <c r="A1" s="302"/>
      <c r="B1" s="302"/>
      <c r="C1" s="302"/>
      <c r="D1" s="300" t="s">
        <v>0</v>
      </c>
      <c r="E1" s="300"/>
      <c r="F1" s="300"/>
      <c r="G1" s="300"/>
    </row>
    <row r="2" spans="1:7" ht="15.75" x14ac:dyDescent="0.25">
      <c r="A2" s="302"/>
      <c r="B2" s="302"/>
      <c r="C2" s="302"/>
      <c r="D2" s="2"/>
      <c r="E2" s="173"/>
      <c r="F2" s="173"/>
      <c r="G2" s="174"/>
    </row>
    <row r="3" spans="1:7" ht="20.25" customHeight="1" x14ac:dyDescent="0.4">
      <c r="A3" s="302"/>
      <c r="B3" s="302"/>
      <c r="C3" s="302"/>
      <c r="D3" s="2"/>
      <c r="E3" s="304" t="s">
        <v>365</v>
      </c>
      <c r="F3" s="304"/>
      <c r="G3" s="304"/>
    </row>
    <row r="4" spans="1:7" ht="20.25" x14ac:dyDescent="0.25">
      <c r="A4" s="302"/>
      <c r="B4" s="302"/>
      <c r="C4" s="302"/>
      <c r="D4" s="2"/>
      <c r="E4" s="301" t="s">
        <v>1</v>
      </c>
      <c r="F4" s="301"/>
      <c r="G4" s="301"/>
    </row>
    <row r="5" spans="1:7" ht="18.75" x14ac:dyDescent="0.35">
      <c r="A5" s="303"/>
      <c r="B5" s="303"/>
      <c r="C5" s="303"/>
      <c r="D5" s="2"/>
      <c r="E5" s="175"/>
      <c r="F5" s="175"/>
      <c r="G5" s="174"/>
    </row>
    <row r="6" spans="1:7" ht="15.75" x14ac:dyDescent="0.25">
      <c r="A6" s="303"/>
      <c r="B6" s="303"/>
      <c r="C6" s="303"/>
      <c r="D6" s="2"/>
      <c r="E6" s="176"/>
      <c r="F6" s="177" t="s">
        <v>366</v>
      </c>
      <c r="G6" s="173"/>
    </row>
    <row r="7" spans="1:7" ht="20.25" x14ac:dyDescent="0.25">
      <c r="A7" s="307"/>
      <c r="B7" s="307"/>
      <c r="C7" s="307"/>
      <c r="D7" s="2"/>
      <c r="E7" s="301" t="s">
        <v>2</v>
      </c>
      <c r="F7" s="301"/>
      <c r="G7" s="301"/>
    </row>
    <row r="8" spans="1:7" ht="15.75" x14ac:dyDescent="0.25">
      <c r="A8" s="303"/>
      <c r="B8" s="303"/>
      <c r="C8" s="303"/>
      <c r="D8" s="2"/>
      <c r="E8" s="3"/>
      <c r="F8" s="3"/>
      <c r="G8" s="1"/>
    </row>
    <row r="9" spans="1:7" ht="15.75" x14ac:dyDescent="0.25">
      <c r="A9" s="296"/>
      <c r="B9" s="296"/>
      <c r="C9" s="296"/>
      <c r="D9" s="4"/>
      <c r="F9" s="305" t="s">
        <v>395</v>
      </c>
      <c r="G9" s="306"/>
    </row>
    <row r="10" spans="1:7" ht="15.75" x14ac:dyDescent="0.25">
      <c r="A10" s="5"/>
      <c r="B10" s="5"/>
      <c r="C10" s="5"/>
      <c r="D10" s="5"/>
      <c r="E10" s="5"/>
      <c r="F10" s="5"/>
      <c r="G10" s="1"/>
    </row>
    <row r="11" spans="1:7" ht="15.75" x14ac:dyDescent="0.25">
      <c r="A11" s="5"/>
      <c r="B11" s="5"/>
      <c r="C11" s="5"/>
      <c r="D11" s="5"/>
      <c r="E11" s="5"/>
      <c r="F11" s="5"/>
      <c r="G11" s="1"/>
    </row>
    <row r="12" spans="1:7" ht="15.75" x14ac:dyDescent="0.25">
      <c r="A12" s="5"/>
      <c r="B12" s="5"/>
      <c r="C12" s="5"/>
      <c r="D12" s="5"/>
      <c r="E12" s="5"/>
      <c r="F12" s="5"/>
      <c r="G12" s="1"/>
    </row>
    <row r="13" spans="1:7" ht="20.25" x14ac:dyDescent="0.3">
      <c r="A13" s="284" t="s">
        <v>3</v>
      </c>
      <c r="B13" s="284"/>
      <c r="C13" s="284"/>
      <c r="D13" s="284"/>
      <c r="E13" s="284"/>
      <c r="F13" s="284"/>
      <c r="G13" s="284"/>
    </row>
    <row r="14" spans="1:7" ht="18.75" x14ac:dyDescent="0.3">
      <c r="A14" s="283" t="s">
        <v>361</v>
      </c>
      <c r="B14" s="283"/>
      <c r="C14" s="283"/>
      <c r="D14" s="283"/>
      <c r="E14" s="283"/>
      <c r="F14" s="283"/>
      <c r="G14" s="283"/>
    </row>
    <row r="15" spans="1:7" ht="15" x14ac:dyDescent="0.25">
      <c r="A15" s="282"/>
      <c r="B15" s="282"/>
      <c r="C15" s="282"/>
      <c r="D15" s="282"/>
      <c r="E15" s="6"/>
      <c r="F15" s="6"/>
      <c r="G15" s="1"/>
    </row>
    <row r="16" spans="1:7" ht="15.75" x14ac:dyDescent="0.25">
      <c r="A16" s="289"/>
      <c r="B16" s="289"/>
      <c r="C16" s="289"/>
      <c r="D16" s="289"/>
      <c r="F16" s="7" t="s">
        <v>4</v>
      </c>
      <c r="G16" s="8"/>
    </row>
    <row r="17" spans="1:7" ht="15.75" x14ac:dyDescent="0.25">
      <c r="A17" s="289"/>
      <c r="B17" s="289"/>
      <c r="C17" s="289"/>
      <c r="D17" s="289"/>
      <c r="F17" s="7" t="s">
        <v>5</v>
      </c>
      <c r="G17" s="170" t="s">
        <v>396</v>
      </c>
    </row>
    <row r="18" spans="1:7" ht="15.75" x14ac:dyDescent="0.25">
      <c r="A18" s="289"/>
      <c r="B18" s="289"/>
      <c r="C18" s="289"/>
      <c r="D18" s="289"/>
      <c r="E18" s="7"/>
      <c r="F18" s="76"/>
      <c r="G18" s="171"/>
    </row>
    <row r="19" spans="1:7" ht="15.75" x14ac:dyDescent="0.25">
      <c r="A19" s="289"/>
      <c r="B19" s="289"/>
      <c r="C19" s="289"/>
      <c r="D19" s="289"/>
      <c r="E19" s="7"/>
      <c r="F19" s="76"/>
      <c r="G19" s="171"/>
    </row>
    <row r="20" spans="1:7" ht="15.75" x14ac:dyDescent="0.25">
      <c r="A20" s="289"/>
      <c r="B20" s="289"/>
      <c r="C20" s="289"/>
      <c r="D20" s="289"/>
      <c r="F20" s="7" t="s">
        <v>6</v>
      </c>
      <c r="G20" s="172"/>
    </row>
    <row r="21" spans="1:7" ht="15.75" x14ac:dyDescent="0.25">
      <c r="A21" s="289"/>
      <c r="B21" s="289"/>
      <c r="C21" s="289"/>
      <c r="D21" s="289"/>
      <c r="F21" s="7" t="s">
        <v>8</v>
      </c>
      <c r="G21" s="172"/>
    </row>
    <row r="22" spans="1:7" ht="15.75" x14ac:dyDescent="0.25">
      <c r="A22" s="289"/>
      <c r="B22" s="289"/>
      <c r="C22" s="289"/>
      <c r="D22" s="289"/>
      <c r="F22" s="7" t="s">
        <v>9</v>
      </c>
      <c r="G22" s="172" t="s">
        <v>170</v>
      </c>
    </row>
    <row r="23" spans="1:7" ht="15.75" x14ac:dyDescent="0.25">
      <c r="A23" s="289" t="s">
        <v>7</v>
      </c>
      <c r="B23" s="289" t="s">
        <v>8</v>
      </c>
      <c r="C23" s="289" t="s">
        <v>8</v>
      </c>
      <c r="D23" s="289" t="s">
        <v>8</v>
      </c>
      <c r="F23" s="7" t="s">
        <v>160</v>
      </c>
      <c r="G23" s="172"/>
    </row>
    <row r="24" spans="1:7" ht="15.75" x14ac:dyDescent="0.25">
      <c r="A24" s="290"/>
      <c r="B24" s="290" t="s">
        <v>9</v>
      </c>
      <c r="C24" s="290" t="s">
        <v>9</v>
      </c>
      <c r="D24" s="290" t="s">
        <v>9</v>
      </c>
      <c r="F24" s="29" t="s">
        <v>92</v>
      </c>
      <c r="G24" s="172" t="s">
        <v>171</v>
      </c>
    </row>
    <row r="25" spans="1:7" ht="15.75" x14ac:dyDescent="0.25">
      <c r="A25" s="289"/>
      <c r="B25" s="289" t="s">
        <v>10</v>
      </c>
      <c r="C25" s="289" t="s">
        <v>10</v>
      </c>
      <c r="D25" s="289" t="s">
        <v>10</v>
      </c>
      <c r="F25" s="7" t="s">
        <v>10</v>
      </c>
      <c r="G25" s="172" t="s">
        <v>172</v>
      </c>
    </row>
    <row r="26" spans="1:7" ht="18.75" x14ac:dyDescent="0.3">
      <c r="A26" s="9"/>
      <c r="B26" s="9"/>
      <c r="C26" s="9"/>
      <c r="D26" s="9"/>
      <c r="E26" s="6"/>
      <c r="F26" s="6"/>
      <c r="G26" s="1"/>
    </row>
    <row r="27" spans="1:7" ht="18.75" x14ac:dyDescent="0.3">
      <c r="A27" s="9"/>
      <c r="B27" s="9"/>
      <c r="C27" s="9"/>
      <c r="D27" s="9"/>
      <c r="E27" s="6"/>
      <c r="F27" s="6"/>
      <c r="G27" s="1"/>
    </row>
    <row r="28" spans="1:7" ht="18.75" x14ac:dyDescent="0.3">
      <c r="A28" s="291" t="s">
        <v>11</v>
      </c>
      <c r="B28" s="291"/>
      <c r="C28" s="291"/>
      <c r="D28" s="291"/>
      <c r="E28" s="291"/>
      <c r="F28" s="291"/>
      <c r="G28" s="291"/>
    </row>
    <row r="29" spans="1:7" ht="18.75" customHeight="1" x14ac:dyDescent="0.25">
      <c r="A29" s="299" t="s">
        <v>367</v>
      </c>
      <c r="B29" s="299"/>
      <c r="C29" s="299"/>
      <c r="D29" s="299"/>
      <c r="E29" s="299"/>
      <c r="F29" s="299"/>
      <c r="G29" s="299"/>
    </row>
    <row r="30" spans="1:7" ht="18.75" x14ac:dyDescent="0.3">
      <c r="A30" s="60"/>
      <c r="B30" s="60"/>
      <c r="C30" s="60"/>
      <c r="D30" s="60"/>
      <c r="E30" s="60"/>
      <c r="F30" s="60"/>
      <c r="G30" s="1"/>
    </row>
    <row r="31" spans="1:7" ht="18.75" x14ac:dyDescent="0.3">
      <c r="A31" s="298" t="s">
        <v>166</v>
      </c>
      <c r="B31" s="298"/>
      <c r="C31" s="298"/>
      <c r="D31" s="298"/>
      <c r="E31" s="298"/>
      <c r="F31" s="298"/>
      <c r="G31" s="298"/>
    </row>
    <row r="32" spans="1:7" s="28" customFormat="1" ht="28.5" customHeight="1" x14ac:dyDescent="0.25">
      <c r="A32" s="292" t="s">
        <v>90</v>
      </c>
      <c r="B32" s="292"/>
      <c r="C32" s="292"/>
      <c r="D32" s="292"/>
      <c r="E32" s="292"/>
      <c r="F32" s="292"/>
      <c r="G32" s="292"/>
    </row>
    <row r="33" spans="1:7" ht="18.75" x14ac:dyDescent="0.3">
      <c r="A33" s="10"/>
      <c r="B33" s="10"/>
      <c r="C33" s="10"/>
      <c r="D33" s="10"/>
      <c r="E33" s="10"/>
      <c r="F33" s="10"/>
      <c r="G33" s="1"/>
    </row>
    <row r="34" spans="1:7" ht="18.75" x14ac:dyDescent="0.3">
      <c r="A34" s="297" t="s">
        <v>91</v>
      </c>
      <c r="B34" s="297"/>
      <c r="C34" s="297"/>
      <c r="D34" s="297"/>
      <c r="E34" s="297"/>
      <c r="F34" s="297"/>
      <c r="G34" s="297"/>
    </row>
    <row r="35" spans="1:7" ht="18.75" x14ac:dyDescent="0.3">
      <c r="A35" s="11"/>
      <c r="B35" s="11"/>
      <c r="C35" s="11"/>
      <c r="D35" s="11"/>
      <c r="E35" s="11"/>
      <c r="F35" s="11"/>
      <c r="G35" s="1"/>
    </row>
    <row r="36" spans="1:7" ht="15" x14ac:dyDescent="0.25">
      <c r="A36" s="12"/>
      <c r="B36" s="12"/>
      <c r="C36" s="12"/>
      <c r="D36" s="12"/>
      <c r="E36" s="12"/>
      <c r="F36" s="12"/>
      <c r="G36" s="1"/>
    </row>
    <row r="37" spans="1:7" ht="18.75" x14ac:dyDescent="0.3">
      <c r="A37" s="297" t="s">
        <v>12</v>
      </c>
      <c r="B37" s="297"/>
      <c r="C37" s="297"/>
      <c r="D37" s="297"/>
      <c r="E37" s="297"/>
      <c r="F37" s="297"/>
      <c r="G37" s="297"/>
    </row>
    <row r="38" spans="1:7" ht="15.75" x14ac:dyDescent="0.25">
      <c r="A38" s="293" t="s">
        <v>368</v>
      </c>
      <c r="B38" s="293"/>
      <c r="C38" s="293"/>
      <c r="D38" s="293"/>
      <c r="E38" s="293"/>
      <c r="F38" s="293"/>
      <c r="G38" s="293"/>
    </row>
    <row r="39" spans="1:7" ht="15.75" x14ac:dyDescent="0.25">
      <c r="A39" s="296"/>
      <c r="B39" s="296"/>
      <c r="C39" s="296"/>
      <c r="D39" s="296"/>
      <c r="E39" s="296"/>
      <c r="F39" s="296"/>
      <c r="G39" s="1"/>
    </row>
    <row r="40" spans="1:7" ht="15.75" x14ac:dyDescent="0.25">
      <c r="A40" s="114"/>
      <c r="B40" s="114"/>
      <c r="C40" s="114"/>
      <c r="D40" s="114"/>
      <c r="E40" s="114"/>
      <c r="F40" s="114"/>
      <c r="G40" s="1"/>
    </row>
    <row r="41" spans="1:7" ht="15.75" x14ac:dyDescent="0.25">
      <c r="A41" s="114"/>
      <c r="B41" s="114"/>
      <c r="C41" s="114"/>
      <c r="D41" s="114"/>
      <c r="E41" s="114"/>
      <c r="F41" s="114"/>
      <c r="G41" s="1"/>
    </row>
    <row r="42" spans="1:7" ht="15.75" x14ac:dyDescent="0.25">
      <c r="A42" s="114"/>
      <c r="B42" s="114"/>
      <c r="C42" s="114"/>
      <c r="D42" s="114"/>
      <c r="E42" s="114"/>
      <c r="F42" s="114"/>
      <c r="G42" s="1"/>
    </row>
    <row r="43" spans="1:7" ht="15.75" x14ac:dyDescent="0.25">
      <c r="A43" s="114"/>
      <c r="B43" s="114"/>
      <c r="C43" s="114"/>
      <c r="D43" s="114"/>
      <c r="E43" s="114"/>
      <c r="F43" s="114"/>
      <c r="G43" s="1"/>
    </row>
    <row r="44" spans="1:7" ht="15.75" x14ac:dyDescent="0.25">
      <c r="A44" s="114"/>
      <c r="B44" s="114"/>
      <c r="C44" s="114"/>
      <c r="D44" s="114"/>
      <c r="E44" s="114"/>
      <c r="F44" s="114"/>
      <c r="G44" s="1"/>
    </row>
    <row r="45" spans="1:7" ht="15.75" x14ac:dyDescent="0.25">
      <c r="A45" s="114"/>
      <c r="B45" s="114"/>
      <c r="C45" s="114"/>
      <c r="D45" s="114"/>
      <c r="E45" s="114"/>
      <c r="F45" s="114"/>
      <c r="G45" s="1"/>
    </row>
    <row r="46" spans="1:7" ht="15.75" x14ac:dyDescent="0.25">
      <c r="A46" s="114"/>
      <c r="B46" s="114"/>
      <c r="C46" s="114"/>
      <c r="D46" s="114"/>
      <c r="E46" s="114"/>
      <c r="F46" s="114"/>
      <c r="G46" s="1"/>
    </row>
    <row r="47" spans="1:7" ht="15.75" x14ac:dyDescent="0.25">
      <c r="A47" s="114"/>
      <c r="B47" s="114"/>
      <c r="C47" s="114"/>
      <c r="D47" s="114"/>
      <c r="E47" s="114"/>
      <c r="F47" s="114"/>
      <c r="G47" s="1"/>
    </row>
    <row r="48" spans="1:7" ht="15.75" x14ac:dyDescent="0.25">
      <c r="A48" s="114"/>
      <c r="B48" s="114"/>
      <c r="C48" s="114"/>
      <c r="D48" s="114"/>
      <c r="E48" s="114"/>
      <c r="F48" s="114"/>
      <c r="G48" s="1"/>
    </row>
    <row r="49" spans="1:7" ht="15.75" x14ac:dyDescent="0.25">
      <c r="A49" s="114"/>
      <c r="B49" s="114"/>
      <c r="C49" s="114"/>
      <c r="D49" s="114"/>
      <c r="E49" s="114"/>
      <c r="F49" s="114"/>
      <c r="G49" s="1"/>
    </row>
    <row r="50" spans="1:7" ht="15.75" x14ac:dyDescent="0.25">
      <c r="A50" s="114"/>
      <c r="B50" s="114"/>
      <c r="C50" s="114"/>
      <c r="D50" s="114"/>
      <c r="E50" s="114"/>
      <c r="F50" s="114"/>
      <c r="G50" s="1"/>
    </row>
    <row r="51" spans="1:7" ht="15.75" x14ac:dyDescent="0.25">
      <c r="A51" s="114"/>
      <c r="B51" s="114"/>
      <c r="C51" s="114"/>
      <c r="D51" s="114"/>
      <c r="E51" s="114"/>
      <c r="F51" s="114"/>
      <c r="G51" s="1"/>
    </row>
    <row r="52" spans="1:7" ht="15.75" x14ac:dyDescent="0.25">
      <c r="A52" s="114"/>
      <c r="B52" s="114"/>
      <c r="C52" s="114"/>
      <c r="D52" s="114"/>
      <c r="E52" s="114"/>
      <c r="F52" s="114"/>
      <c r="G52" s="1"/>
    </row>
    <row r="53" spans="1:7" ht="15.75" x14ac:dyDescent="0.25">
      <c r="A53" s="114"/>
      <c r="B53" s="114"/>
      <c r="C53" s="114"/>
      <c r="D53" s="114"/>
      <c r="E53" s="114"/>
      <c r="F53" s="114"/>
      <c r="G53" s="1"/>
    </row>
    <row r="54" spans="1:7" ht="15.75" x14ac:dyDescent="0.25">
      <c r="A54" s="114"/>
      <c r="B54" s="114"/>
      <c r="C54" s="114"/>
      <c r="D54" s="114"/>
      <c r="E54" s="114"/>
      <c r="F54" s="114"/>
      <c r="G54" s="1"/>
    </row>
    <row r="55" spans="1:7" ht="15.75" x14ac:dyDescent="0.25">
      <c r="A55" s="114"/>
      <c r="B55" s="114"/>
      <c r="C55" s="114"/>
      <c r="D55" s="114"/>
      <c r="E55" s="114"/>
      <c r="F55" s="114"/>
      <c r="G55" s="1"/>
    </row>
    <row r="56" spans="1:7" ht="15.75" x14ac:dyDescent="0.25">
      <c r="A56" s="114"/>
      <c r="B56" s="114"/>
      <c r="C56" s="114"/>
      <c r="D56" s="114"/>
      <c r="E56" s="114"/>
      <c r="F56" s="114"/>
      <c r="G56" s="1"/>
    </row>
    <row r="57" spans="1:7" ht="15.75" x14ac:dyDescent="0.25">
      <c r="A57" s="114"/>
      <c r="B57" s="114"/>
      <c r="C57" s="114"/>
      <c r="D57" s="114"/>
      <c r="E57" s="114"/>
      <c r="F57" s="114"/>
      <c r="G57" s="1"/>
    </row>
    <row r="58" spans="1:7" ht="15.75" x14ac:dyDescent="0.25">
      <c r="A58" s="114"/>
      <c r="B58" s="114"/>
      <c r="C58" s="114"/>
      <c r="D58" s="114"/>
      <c r="E58" s="114"/>
      <c r="F58" s="114"/>
      <c r="G58" s="1"/>
    </row>
    <row r="59" spans="1:7" ht="15.75" x14ac:dyDescent="0.25">
      <c r="A59" s="13"/>
      <c r="B59" s="13"/>
      <c r="C59" s="13"/>
      <c r="D59" s="13"/>
      <c r="E59" s="12"/>
      <c r="F59" s="12"/>
      <c r="G59" s="1"/>
    </row>
    <row r="60" spans="1:7" s="214" customFormat="1" ht="24.75" customHeight="1" x14ac:dyDescent="0.3">
      <c r="A60" s="294" t="s">
        <v>13</v>
      </c>
      <c r="B60" s="294"/>
      <c r="C60" s="294"/>
      <c r="D60" s="294"/>
      <c r="E60" s="294"/>
      <c r="F60" s="294"/>
      <c r="G60" s="294"/>
    </row>
    <row r="61" spans="1:7" s="215" customFormat="1" ht="16.5" customHeight="1" x14ac:dyDescent="0.3">
      <c r="A61" s="287" t="s">
        <v>93</v>
      </c>
      <c r="B61" s="287"/>
      <c r="C61" s="287"/>
      <c r="D61" s="287"/>
      <c r="E61" s="287"/>
      <c r="F61" s="287"/>
      <c r="G61" s="287"/>
    </row>
    <row r="62" spans="1:7" s="215" customFormat="1" ht="11.25" customHeight="1" x14ac:dyDescent="0.2">
      <c r="A62" s="295" t="s">
        <v>369</v>
      </c>
      <c r="B62" s="295"/>
      <c r="C62" s="295"/>
      <c r="D62" s="295"/>
      <c r="E62" s="295"/>
      <c r="F62" s="295"/>
      <c r="G62" s="295"/>
    </row>
    <row r="63" spans="1:7" s="215" customFormat="1" ht="18.75" customHeight="1" x14ac:dyDescent="0.2">
      <c r="A63" s="295"/>
      <c r="B63" s="295"/>
      <c r="C63" s="295"/>
      <c r="D63" s="295"/>
      <c r="E63" s="295"/>
      <c r="F63" s="295"/>
      <c r="G63" s="295"/>
    </row>
    <row r="64" spans="1:7" s="215" customFormat="1" ht="33.75" customHeight="1" x14ac:dyDescent="0.2">
      <c r="A64" s="295"/>
      <c r="B64" s="295"/>
      <c r="C64" s="295"/>
      <c r="D64" s="295"/>
      <c r="E64" s="295"/>
      <c r="F64" s="295"/>
      <c r="G64" s="295"/>
    </row>
    <row r="65" spans="1:12" s="215" customFormat="1" ht="65.25" hidden="1" customHeight="1" x14ac:dyDescent="0.2">
      <c r="A65" s="295"/>
      <c r="B65" s="295"/>
      <c r="C65" s="295"/>
      <c r="D65" s="295"/>
      <c r="E65" s="295"/>
      <c r="F65" s="295"/>
      <c r="G65" s="295"/>
    </row>
    <row r="66" spans="1:12" s="215" customFormat="1" ht="18.75" hidden="1" customHeight="1" x14ac:dyDescent="0.2">
      <c r="A66" s="295"/>
      <c r="B66" s="295"/>
      <c r="C66" s="295"/>
      <c r="D66" s="295"/>
      <c r="E66" s="295"/>
      <c r="F66" s="295"/>
      <c r="G66" s="295"/>
    </row>
    <row r="67" spans="1:12" s="215" customFormat="1" ht="18.75" hidden="1" customHeight="1" x14ac:dyDescent="0.2">
      <c r="A67" s="295"/>
      <c r="B67" s="295"/>
      <c r="C67" s="295"/>
      <c r="D67" s="295"/>
      <c r="E67" s="295"/>
      <c r="F67" s="295"/>
      <c r="G67" s="295"/>
    </row>
    <row r="68" spans="1:12" s="215" customFormat="1" ht="18.75" hidden="1" customHeight="1" x14ac:dyDescent="0.2">
      <c r="A68" s="295"/>
      <c r="B68" s="295"/>
      <c r="C68" s="295"/>
      <c r="D68" s="295"/>
      <c r="E68" s="295"/>
      <c r="F68" s="295"/>
      <c r="G68" s="295"/>
    </row>
    <row r="69" spans="1:12" s="215" customFormat="1" ht="18.75" hidden="1" customHeight="1" x14ac:dyDescent="0.2">
      <c r="A69" s="295"/>
      <c r="B69" s="295"/>
      <c r="C69" s="295"/>
      <c r="D69" s="295"/>
      <c r="E69" s="295"/>
      <c r="F69" s="295"/>
      <c r="G69" s="295"/>
    </row>
    <row r="70" spans="1:12" s="215" customFormat="1" ht="18.75" hidden="1" customHeight="1" x14ac:dyDescent="0.2">
      <c r="A70" s="295"/>
      <c r="B70" s="295"/>
      <c r="C70" s="295"/>
      <c r="D70" s="295"/>
      <c r="E70" s="295"/>
      <c r="F70" s="295"/>
      <c r="G70" s="295"/>
    </row>
    <row r="71" spans="1:12" s="215" customFormat="1" ht="18.75" hidden="1" customHeight="1" x14ac:dyDescent="0.2">
      <c r="A71" s="295"/>
      <c r="B71" s="295"/>
      <c r="C71" s="295"/>
      <c r="D71" s="295"/>
      <c r="E71" s="295"/>
      <c r="F71" s="295"/>
      <c r="G71" s="295"/>
    </row>
    <row r="72" spans="1:12" s="215" customFormat="1" ht="23.25" customHeight="1" x14ac:dyDescent="0.2">
      <c r="A72" s="295"/>
      <c r="B72" s="295"/>
      <c r="C72" s="295"/>
      <c r="D72" s="295"/>
      <c r="E72" s="295"/>
      <c r="F72" s="295"/>
      <c r="G72" s="295"/>
    </row>
    <row r="73" spans="1:12" s="215" customFormat="1" ht="18" customHeight="1" x14ac:dyDescent="0.2">
      <c r="A73" s="295"/>
      <c r="B73" s="295"/>
      <c r="C73" s="295"/>
      <c r="D73" s="295"/>
      <c r="E73" s="295"/>
      <c r="F73" s="295"/>
      <c r="G73" s="295"/>
    </row>
    <row r="74" spans="1:12" s="215" customFormat="1" ht="15.75" customHeight="1" x14ac:dyDescent="0.2">
      <c r="A74" s="295"/>
      <c r="B74" s="295"/>
      <c r="C74" s="295"/>
      <c r="D74" s="295"/>
      <c r="E74" s="295"/>
      <c r="F74" s="295"/>
      <c r="G74" s="295"/>
    </row>
    <row r="75" spans="1:12" s="215" customFormat="1" ht="26.25" customHeight="1" x14ac:dyDescent="0.2">
      <c r="A75" s="295"/>
      <c r="B75" s="295"/>
      <c r="C75" s="295"/>
      <c r="D75" s="295"/>
      <c r="E75" s="295"/>
      <c r="F75" s="295"/>
      <c r="G75" s="295"/>
    </row>
    <row r="76" spans="1:12" s="215" customFormat="1" ht="25.5" customHeight="1" x14ac:dyDescent="0.2">
      <c r="A76" s="286" t="s">
        <v>14</v>
      </c>
      <c r="B76" s="286"/>
      <c r="C76" s="286"/>
      <c r="D76" s="286"/>
      <c r="E76" s="286"/>
      <c r="F76" s="286"/>
      <c r="G76" s="286"/>
    </row>
    <row r="77" spans="1:12" s="215" customFormat="1" ht="7.5" customHeight="1" x14ac:dyDescent="0.2">
      <c r="A77" s="288" t="s">
        <v>370</v>
      </c>
      <c r="B77" s="288"/>
      <c r="C77" s="288"/>
      <c r="D77" s="288"/>
      <c r="E77" s="288"/>
      <c r="F77" s="288"/>
      <c r="G77" s="288"/>
      <c r="H77" s="216"/>
      <c r="I77" s="216"/>
      <c r="J77" s="216"/>
      <c r="K77" s="216"/>
      <c r="L77" s="216"/>
    </row>
    <row r="78" spans="1:12" s="215" customFormat="1" ht="15" hidden="1" customHeight="1" x14ac:dyDescent="0.2">
      <c r="A78" s="288"/>
      <c r="B78" s="288"/>
      <c r="C78" s="288"/>
      <c r="D78" s="288"/>
      <c r="E78" s="288"/>
      <c r="F78" s="288"/>
      <c r="G78" s="288"/>
      <c r="H78" s="216"/>
      <c r="I78" s="216"/>
      <c r="J78" s="216"/>
      <c r="K78" s="216"/>
      <c r="L78" s="216"/>
    </row>
    <row r="79" spans="1:12" s="215" customFormat="1" ht="15" hidden="1" customHeight="1" x14ac:dyDescent="0.2">
      <c r="A79" s="288"/>
      <c r="B79" s="288"/>
      <c r="C79" s="288"/>
      <c r="D79" s="288"/>
      <c r="E79" s="288"/>
      <c r="F79" s="288"/>
      <c r="G79" s="288"/>
      <c r="H79" s="216"/>
      <c r="I79" s="216"/>
      <c r="J79" s="216"/>
      <c r="K79" s="216"/>
      <c r="L79" s="216"/>
    </row>
    <row r="80" spans="1:12" s="215" customFormat="1" ht="15" hidden="1" customHeight="1" x14ac:dyDescent="0.2">
      <c r="A80" s="288"/>
      <c r="B80" s="288"/>
      <c r="C80" s="288"/>
      <c r="D80" s="288"/>
      <c r="E80" s="288"/>
      <c r="F80" s="288"/>
      <c r="G80" s="288"/>
      <c r="H80" s="216"/>
      <c r="I80" s="216"/>
      <c r="J80" s="216"/>
      <c r="K80" s="216"/>
      <c r="L80" s="216"/>
    </row>
    <row r="81" spans="1:17" s="215" customFormat="1" ht="15" hidden="1" customHeight="1" x14ac:dyDescent="0.2">
      <c r="A81" s="288"/>
      <c r="B81" s="288"/>
      <c r="C81" s="288"/>
      <c r="D81" s="288"/>
      <c r="E81" s="288"/>
      <c r="F81" s="288"/>
      <c r="G81" s="288"/>
      <c r="H81" s="216"/>
      <c r="I81" s="216"/>
      <c r="J81" s="216"/>
      <c r="K81" s="216"/>
      <c r="L81" s="216"/>
    </row>
    <row r="82" spans="1:17" s="215" customFormat="1" ht="15" customHeight="1" x14ac:dyDescent="0.2">
      <c r="A82" s="288"/>
      <c r="B82" s="288"/>
      <c r="C82" s="288"/>
      <c r="D82" s="288"/>
      <c r="E82" s="288"/>
      <c r="F82" s="288"/>
      <c r="G82" s="288"/>
      <c r="H82" s="216"/>
      <c r="I82" s="216"/>
      <c r="J82" s="216"/>
      <c r="K82" s="216"/>
      <c r="L82" s="216"/>
    </row>
    <row r="83" spans="1:17" s="215" customFormat="1" ht="132.75" customHeight="1" x14ac:dyDescent="0.2">
      <c r="A83" s="288"/>
      <c r="B83" s="288"/>
      <c r="C83" s="288"/>
      <c r="D83" s="288"/>
      <c r="E83" s="288"/>
      <c r="F83" s="288"/>
      <c r="G83" s="288"/>
      <c r="H83" s="216"/>
      <c r="I83" s="216"/>
      <c r="J83" s="216"/>
      <c r="K83" s="216"/>
      <c r="L83" s="216"/>
    </row>
    <row r="84" spans="1:17" s="215" customFormat="1" ht="15" hidden="1" customHeight="1" x14ac:dyDescent="0.2">
      <c r="A84" s="217"/>
      <c r="B84" s="217"/>
      <c r="C84" s="217"/>
      <c r="D84" s="217"/>
      <c r="E84" s="217"/>
      <c r="F84" s="217"/>
      <c r="G84" s="217"/>
    </row>
    <row r="85" spans="1:17" s="215" customFormat="1" ht="15" hidden="1" customHeight="1" x14ac:dyDescent="0.2">
      <c r="A85" s="217"/>
      <c r="B85" s="217"/>
      <c r="C85" s="217"/>
      <c r="D85" s="217"/>
      <c r="E85" s="217"/>
      <c r="F85" s="217"/>
      <c r="G85" s="217"/>
    </row>
    <row r="86" spans="1:17" s="215" customFormat="1" ht="15" hidden="1" customHeight="1" x14ac:dyDescent="0.2">
      <c r="A86" s="217"/>
      <c r="B86" s="217"/>
      <c r="C86" s="217"/>
      <c r="D86" s="217"/>
      <c r="E86" s="217"/>
      <c r="F86" s="217"/>
      <c r="G86" s="217"/>
    </row>
    <row r="87" spans="1:17" s="215" customFormat="1" ht="75.75" hidden="1" customHeight="1" x14ac:dyDescent="0.2">
      <c r="A87" s="217"/>
      <c r="B87" s="217"/>
      <c r="C87" s="217"/>
      <c r="D87" s="217"/>
      <c r="E87" s="217"/>
      <c r="F87" s="217"/>
      <c r="G87" s="217"/>
    </row>
    <row r="88" spans="1:17" s="215" customFormat="1" ht="3.75" customHeight="1" x14ac:dyDescent="0.2">
      <c r="A88" s="217"/>
      <c r="B88" s="217"/>
      <c r="C88" s="217"/>
      <c r="D88" s="217"/>
      <c r="E88" s="217"/>
      <c r="F88" s="217"/>
      <c r="G88" s="217"/>
    </row>
    <row r="89" spans="1:17" s="215" customFormat="1" ht="15.75" customHeight="1" x14ac:dyDescent="0.2">
      <c r="A89" s="217"/>
      <c r="B89" s="217"/>
      <c r="C89" s="217"/>
      <c r="D89" s="217"/>
      <c r="E89" s="217"/>
      <c r="F89" s="217"/>
      <c r="G89" s="217"/>
    </row>
    <row r="90" spans="1:17" s="215" customFormat="1" ht="51" customHeight="1" x14ac:dyDescent="0.3">
      <c r="A90" s="287" t="s">
        <v>94</v>
      </c>
      <c r="B90" s="287"/>
      <c r="C90" s="287"/>
      <c r="D90" s="287"/>
      <c r="E90" s="287"/>
      <c r="F90" s="287"/>
      <c r="G90" s="287"/>
    </row>
    <row r="91" spans="1:17" s="215" customFormat="1" ht="173.25" customHeight="1" x14ac:dyDescent="0.3">
      <c r="A91" s="288" t="s">
        <v>371</v>
      </c>
      <c r="B91" s="288"/>
      <c r="C91" s="288"/>
      <c r="D91" s="288"/>
      <c r="E91" s="288"/>
      <c r="F91" s="288"/>
      <c r="G91" s="288"/>
      <c r="H91" s="288"/>
      <c r="I91" s="288"/>
      <c r="K91" s="218"/>
      <c r="L91" s="218"/>
      <c r="M91" s="218"/>
      <c r="N91" s="218"/>
      <c r="O91" s="218"/>
      <c r="P91" s="219"/>
      <c r="Q91" s="219"/>
    </row>
    <row r="92" spans="1:17" s="215" customFormat="1" ht="1.5" customHeight="1" x14ac:dyDescent="0.3">
      <c r="A92" s="288"/>
      <c r="B92" s="288"/>
      <c r="C92" s="288"/>
      <c r="D92" s="288"/>
      <c r="E92" s="288"/>
      <c r="F92" s="288"/>
      <c r="G92" s="288"/>
      <c r="H92" s="288"/>
      <c r="I92" s="288"/>
      <c r="K92" s="218"/>
      <c r="L92" s="218"/>
      <c r="M92" s="218"/>
      <c r="N92" s="218"/>
      <c r="O92" s="218"/>
      <c r="P92" s="219"/>
      <c r="Q92" s="219"/>
    </row>
    <row r="93" spans="1:17" s="215" customFormat="1" ht="15.75" hidden="1" customHeight="1" x14ac:dyDescent="0.3">
      <c r="A93" s="288"/>
      <c r="B93" s="288"/>
      <c r="C93" s="288"/>
      <c r="D93" s="288"/>
      <c r="E93" s="288"/>
      <c r="F93" s="288"/>
      <c r="G93" s="288"/>
      <c r="H93" s="288"/>
      <c r="I93" s="288"/>
      <c r="K93" s="218"/>
      <c r="L93" s="218"/>
      <c r="M93" s="218"/>
      <c r="N93" s="218"/>
      <c r="O93" s="218"/>
      <c r="P93" s="219"/>
      <c r="Q93" s="219"/>
    </row>
    <row r="94" spans="1:17" s="215" customFormat="1" ht="15.75" hidden="1" customHeight="1" x14ac:dyDescent="0.3">
      <c r="A94" s="288"/>
      <c r="B94" s="288"/>
      <c r="C94" s="288"/>
      <c r="D94" s="288"/>
      <c r="E94" s="288"/>
      <c r="F94" s="288"/>
      <c r="G94" s="288"/>
      <c r="H94" s="288"/>
      <c r="I94" s="288"/>
      <c r="K94" s="218"/>
      <c r="L94" s="218"/>
      <c r="M94" s="218"/>
      <c r="N94" s="218"/>
      <c r="O94" s="218"/>
      <c r="P94" s="219"/>
      <c r="Q94" s="219"/>
    </row>
    <row r="95" spans="1:17" s="215" customFormat="1" ht="15.75" hidden="1" customHeight="1" x14ac:dyDescent="0.3">
      <c r="A95" s="288"/>
      <c r="B95" s="288"/>
      <c r="C95" s="288"/>
      <c r="D95" s="288"/>
      <c r="E95" s="288"/>
      <c r="F95" s="288"/>
      <c r="G95" s="288"/>
      <c r="H95" s="288"/>
      <c r="I95" s="288"/>
      <c r="K95" s="218"/>
      <c r="L95" s="218"/>
      <c r="M95" s="218"/>
      <c r="N95" s="218"/>
      <c r="O95" s="218"/>
      <c r="P95" s="219"/>
      <c r="Q95" s="219"/>
    </row>
    <row r="96" spans="1:17" s="215" customFormat="1" ht="15.75" hidden="1" customHeight="1" x14ac:dyDescent="0.3">
      <c r="F96" s="218"/>
      <c r="G96" s="218"/>
      <c r="H96" s="218"/>
      <c r="I96" s="218"/>
      <c r="J96" s="218"/>
      <c r="K96" s="219"/>
      <c r="L96" s="219"/>
    </row>
    <row r="97" spans="1:12" s="215" customFormat="1" ht="15.75" hidden="1" customHeight="1" x14ac:dyDescent="0.3">
      <c r="F97" s="218"/>
      <c r="G97" s="218"/>
      <c r="H97" s="218"/>
      <c r="I97" s="218"/>
      <c r="J97" s="218"/>
      <c r="K97" s="219"/>
      <c r="L97" s="219"/>
    </row>
    <row r="98" spans="1:12" s="215" customFormat="1" ht="15.75" hidden="1" customHeight="1" x14ac:dyDescent="0.3">
      <c r="F98" s="218"/>
      <c r="G98" s="218"/>
      <c r="H98" s="218"/>
      <c r="I98" s="218"/>
      <c r="J98" s="218"/>
      <c r="K98" s="219"/>
      <c r="L98" s="219"/>
    </row>
    <row r="99" spans="1:12" s="215" customFormat="1" ht="15.75" hidden="1" customHeight="1" x14ac:dyDescent="0.3">
      <c r="F99" s="218"/>
      <c r="G99" s="218"/>
      <c r="H99" s="218"/>
      <c r="I99" s="218"/>
      <c r="J99" s="218"/>
      <c r="K99" s="219"/>
      <c r="L99" s="219"/>
    </row>
    <row r="100" spans="1:12" s="215" customFormat="1" ht="15.75" hidden="1" customHeight="1" x14ac:dyDescent="0.3">
      <c r="F100" s="218"/>
      <c r="G100" s="218"/>
      <c r="H100" s="218"/>
      <c r="I100" s="218"/>
      <c r="J100" s="218"/>
      <c r="K100" s="219"/>
      <c r="L100" s="219"/>
    </row>
    <row r="101" spans="1:12" s="215" customFormat="1" ht="4.5" customHeight="1" x14ac:dyDescent="0.3">
      <c r="F101" s="218"/>
      <c r="G101" s="218"/>
      <c r="H101" s="218"/>
      <c r="I101" s="218"/>
      <c r="J101" s="218"/>
      <c r="K101" s="219"/>
      <c r="L101" s="219"/>
    </row>
    <row r="102" spans="1:12" s="215" customFormat="1" ht="8.25" customHeight="1" x14ac:dyDescent="0.3">
      <c r="F102" s="218"/>
      <c r="G102" s="218"/>
      <c r="H102" s="218"/>
      <c r="I102" s="218"/>
      <c r="J102" s="218"/>
      <c r="K102" s="219"/>
      <c r="L102" s="219"/>
    </row>
    <row r="103" spans="1:12" s="215" customFormat="1" ht="4.5" hidden="1" customHeight="1" x14ac:dyDescent="0.3">
      <c r="F103" s="218"/>
      <c r="G103" s="218"/>
      <c r="H103" s="218"/>
      <c r="I103" s="218"/>
      <c r="J103" s="218"/>
      <c r="K103" s="219"/>
      <c r="L103" s="219"/>
    </row>
    <row r="104" spans="1:12" s="215" customFormat="1" ht="22.5" hidden="1" customHeight="1" x14ac:dyDescent="0.3">
      <c r="F104" s="218"/>
      <c r="G104" s="218"/>
      <c r="H104" s="218"/>
      <c r="I104" s="218"/>
      <c r="J104" s="218"/>
      <c r="K104" s="219"/>
      <c r="L104" s="219"/>
    </row>
    <row r="105" spans="1:12" s="215" customFormat="1" ht="135" customHeight="1" x14ac:dyDescent="0.3">
      <c r="A105" s="285" t="s">
        <v>95</v>
      </c>
      <c r="B105" s="285"/>
      <c r="C105" s="285"/>
      <c r="D105" s="285"/>
      <c r="E105" s="285"/>
      <c r="F105" s="285"/>
      <c r="G105" s="220">
        <v>63710178.210000001</v>
      </c>
    </row>
    <row r="106" spans="1:12" s="215" customFormat="1" ht="18.75" x14ac:dyDescent="0.3">
      <c r="A106" s="221"/>
      <c r="B106" s="221"/>
      <c r="C106" s="221"/>
      <c r="D106" s="221"/>
      <c r="E106" s="221"/>
      <c r="F106" s="221"/>
      <c r="G106" s="221"/>
    </row>
    <row r="107" spans="1:12" s="215" customFormat="1" ht="42" customHeight="1" x14ac:dyDescent="0.3">
      <c r="A107" s="285" t="s">
        <v>373</v>
      </c>
      <c r="B107" s="285"/>
      <c r="C107" s="285"/>
      <c r="D107" s="285"/>
      <c r="E107" s="285"/>
      <c r="F107" s="285"/>
      <c r="G107" s="222">
        <v>14458665.26</v>
      </c>
    </row>
    <row r="108" spans="1:12" s="215" customFormat="1" ht="21.75" customHeight="1" x14ac:dyDescent="0.2">
      <c r="A108" s="285" t="s">
        <v>372</v>
      </c>
      <c r="B108" s="285"/>
      <c r="C108" s="285"/>
      <c r="D108" s="285"/>
      <c r="E108" s="285"/>
      <c r="F108" s="285"/>
      <c r="G108" s="223">
        <v>1909046.42</v>
      </c>
    </row>
  </sheetData>
  <mergeCells count="45">
    <mergeCell ref="A31:G31"/>
    <mergeCell ref="A29:G29"/>
    <mergeCell ref="D1:G1"/>
    <mergeCell ref="E4:G4"/>
    <mergeCell ref="A1:C1"/>
    <mergeCell ref="A2:C2"/>
    <mergeCell ref="A3:C3"/>
    <mergeCell ref="A4:C4"/>
    <mergeCell ref="A8:C8"/>
    <mergeCell ref="E3:G3"/>
    <mergeCell ref="A9:C9"/>
    <mergeCell ref="F9:G9"/>
    <mergeCell ref="A6:C6"/>
    <mergeCell ref="A5:C5"/>
    <mergeCell ref="E7:G7"/>
    <mergeCell ref="A7:C7"/>
    <mergeCell ref="A32:G32"/>
    <mergeCell ref="A38:G38"/>
    <mergeCell ref="A60:G60"/>
    <mergeCell ref="A62:G75"/>
    <mergeCell ref="A39:F39"/>
    <mergeCell ref="A61:G61"/>
    <mergeCell ref="A37:G37"/>
    <mergeCell ref="A34:G34"/>
    <mergeCell ref="A24:D24"/>
    <mergeCell ref="A25:D25"/>
    <mergeCell ref="A22:D22"/>
    <mergeCell ref="A21:D21"/>
    <mergeCell ref="A28:G28"/>
    <mergeCell ref="A15:D15"/>
    <mergeCell ref="A14:G14"/>
    <mergeCell ref="A13:G13"/>
    <mergeCell ref="A108:F108"/>
    <mergeCell ref="A76:G76"/>
    <mergeCell ref="A90:G90"/>
    <mergeCell ref="A105:F105"/>
    <mergeCell ref="A77:G83"/>
    <mergeCell ref="A91:I95"/>
    <mergeCell ref="A107:F107"/>
    <mergeCell ref="A20:D20"/>
    <mergeCell ref="A19:D19"/>
    <mergeCell ref="A18:D18"/>
    <mergeCell ref="A17:D17"/>
    <mergeCell ref="A16:D16"/>
    <mergeCell ref="A23:D23"/>
  </mergeCells>
  <pageMargins left="0.7" right="0.7" top="0.75" bottom="0.75" header="0.3" footer="0.3"/>
  <pageSetup paperSize="9" scale="74" orientation="portrait" r:id="rId1"/>
  <rowBreaks count="1" manualBreakCount="1">
    <brk id="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BreakPreview" topLeftCell="A4" zoomScale="130" zoomScaleNormal="120" zoomScaleSheetLayoutView="130" workbookViewId="0">
      <selection activeCell="C12" sqref="C12"/>
    </sheetView>
  </sheetViews>
  <sheetFormatPr defaultRowHeight="12.75" x14ac:dyDescent="0.2"/>
  <cols>
    <col min="1" max="1" width="7.140625" style="25" customWidth="1"/>
    <col min="2" max="2" width="44.140625" style="30" customWidth="1"/>
    <col min="3" max="3" width="31" customWidth="1"/>
  </cols>
  <sheetData>
    <row r="1" spans="1:3" x14ac:dyDescent="0.2">
      <c r="C1" s="181" t="s">
        <v>85</v>
      </c>
    </row>
    <row r="3" spans="1:3" ht="13.5" x14ac:dyDescent="0.25">
      <c r="A3" s="308" t="s">
        <v>61</v>
      </c>
      <c r="B3" s="308"/>
      <c r="C3" s="308"/>
    </row>
    <row r="4" spans="1:3" ht="13.5" x14ac:dyDescent="0.2">
      <c r="A4" s="309" t="s">
        <v>397</v>
      </c>
      <c r="B4" s="309"/>
      <c r="C4" s="309"/>
    </row>
    <row r="5" spans="1:3" ht="13.5" x14ac:dyDescent="0.25">
      <c r="A5" s="310" t="s">
        <v>265</v>
      </c>
      <c r="B5" s="310"/>
      <c r="C5" s="310"/>
    </row>
    <row r="6" spans="1:3" ht="47.25" customHeight="1" x14ac:dyDescent="0.2">
      <c r="A6" s="33"/>
    </row>
    <row r="7" spans="1:3" ht="30" customHeight="1" x14ac:dyDescent="0.2">
      <c r="A7" s="26" t="s">
        <v>62</v>
      </c>
      <c r="B7" s="22" t="s">
        <v>15</v>
      </c>
      <c r="C7" s="22" t="s">
        <v>63</v>
      </c>
    </row>
    <row r="8" spans="1:3" x14ac:dyDescent="0.2">
      <c r="A8" s="26">
        <v>1</v>
      </c>
      <c r="B8" s="22">
        <v>2</v>
      </c>
      <c r="C8" s="22">
        <v>3</v>
      </c>
    </row>
    <row r="9" spans="1:3" s="24" customFormat="1" ht="18.75" customHeight="1" x14ac:dyDescent="0.2">
      <c r="A9" s="34">
        <v>1</v>
      </c>
      <c r="B9" s="31" t="s">
        <v>64</v>
      </c>
      <c r="C9" s="228">
        <v>78168.842999999993</v>
      </c>
    </row>
    <row r="10" spans="1:3" s="35" customFormat="1" ht="25.5" x14ac:dyDescent="0.2">
      <c r="A10" s="27" t="s">
        <v>109</v>
      </c>
      <c r="B10" s="23" t="s">
        <v>97</v>
      </c>
      <c r="C10" s="229">
        <v>63710.18</v>
      </c>
    </row>
    <row r="11" spans="1:3" s="35" customFormat="1" ht="33.75" customHeight="1" x14ac:dyDescent="0.2">
      <c r="A11" s="27" t="s">
        <v>110</v>
      </c>
      <c r="B11" s="23" t="s">
        <v>98</v>
      </c>
      <c r="C11" s="229">
        <v>30759.775000000001</v>
      </c>
    </row>
    <row r="12" spans="1:3" s="35" customFormat="1" ht="17.25" customHeight="1" x14ac:dyDescent="0.2">
      <c r="A12" s="27" t="s">
        <v>111</v>
      </c>
      <c r="B12" s="23" t="s">
        <v>65</v>
      </c>
      <c r="C12" s="229">
        <v>1909.05</v>
      </c>
    </row>
    <row r="13" spans="1:3" s="35" customFormat="1" ht="33" customHeight="1" x14ac:dyDescent="0.2">
      <c r="A13" s="27" t="s">
        <v>112</v>
      </c>
      <c r="B13" s="23" t="s">
        <v>99</v>
      </c>
      <c r="C13" s="229">
        <v>134.113</v>
      </c>
    </row>
    <row r="14" spans="1:3" s="24" customFormat="1" ht="19.5" customHeight="1" x14ac:dyDescent="0.2">
      <c r="A14" s="34" t="s">
        <v>113</v>
      </c>
      <c r="B14" s="31" t="s">
        <v>66</v>
      </c>
      <c r="C14" s="228">
        <v>1448.3620000000001</v>
      </c>
    </row>
    <row r="15" spans="1:3" s="35" customFormat="1" ht="25.5" x14ac:dyDescent="0.2">
      <c r="A15" s="27" t="s">
        <v>114</v>
      </c>
      <c r="B15" s="178" t="s">
        <v>100</v>
      </c>
      <c r="C15" s="229">
        <f>C16</f>
        <v>1448.3620000000001</v>
      </c>
    </row>
    <row r="16" spans="1:3" s="35" customFormat="1" ht="27.75" customHeight="1" x14ac:dyDescent="0.2">
      <c r="A16" s="27" t="s">
        <v>115</v>
      </c>
      <c r="B16" s="178" t="s">
        <v>101</v>
      </c>
      <c r="C16" s="229">
        <v>1448.3620000000001</v>
      </c>
    </row>
    <row r="17" spans="1:3" s="35" customFormat="1" ht="27" customHeight="1" x14ac:dyDescent="0.2">
      <c r="A17" s="27" t="s">
        <v>116</v>
      </c>
      <c r="B17" s="178" t="s">
        <v>67</v>
      </c>
      <c r="C17" s="23"/>
    </row>
    <row r="18" spans="1:3" s="35" customFormat="1" ht="23.25" customHeight="1" x14ac:dyDescent="0.2">
      <c r="A18" s="27" t="s">
        <v>117</v>
      </c>
      <c r="B18" s="178" t="s">
        <v>68</v>
      </c>
      <c r="C18" s="23"/>
    </row>
    <row r="19" spans="1:3" s="35" customFormat="1" ht="23.25" customHeight="1" x14ac:dyDescent="0.2">
      <c r="A19" s="27" t="s">
        <v>118</v>
      </c>
      <c r="B19" s="178" t="s">
        <v>69</v>
      </c>
      <c r="C19" s="31"/>
    </row>
    <row r="20" spans="1:3" s="35" customFormat="1" ht="19.5" customHeight="1" x14ac:dyDescent="0.2">
      <c r="A20" s="27" t="s">
        <v>119</v>
      </c>
      <c r="B20" s="178" t="s">
        <v>70</v>
      </c>
      <c r="C20" s="31"/>
    </row>
    <row r="21" spans="1:3" s="24" customFormat="1" ht="33" customHeight="1" x14ac:dyDescent="0.2">
      <c r="A21" s="210" t="s">
        <v>120</v>
      </c>
      <c r="B21" s="211" t="s">
        <v>103</v>
      </c>
      <c r="C21" s="211">
        <f>C22</f>
        <v>0</v>
      </c>
    </row>
    <row r="22" spans="1:3" s="35" customFormat="1" ht="33" customHeight="1" x14ac:dyDescent="0.2">
      <c r="A22" s="212" t="s">
        <v>121</v>
      </c>
      <c r="B22" s="213" t="s">
        <v>122</v>
      </c>
      <c r="C22" s="213">
        <f>C23</f>
        <v>0</v>
      </c>
    </row>
    <row r="23" spans="1:3" s="35" customFormat="1" ht="24.95" customHeight="1" x14ac:dyDescent="0.2">
      <c r="A23" s="212" t="s">
        <v>167</v>
      </c>
      <c r="B23" s="88" t="s">
        <v>71</v>
      </c>
      <c r="C23" s="32"/>
    </row>
    <row r="24" spans="1:3" s="35" customFormat="1" ht="24.95" customHeight="1" x14ac:dyDescent="0.2">
      <c r="A24" s="212" t="s">
        <v>168</v>
      </c>
      <c r="B24" s="88" t="s">
        <v>96</v>
      </c>
      <c r="C24" s="32"/>
    </row>
  </sheetData>
  <mergeCells count="3">
    <mergeCell ref="A3:C3"/>
    <mergeCell ref="A4:C4"/>
    <mergeCell ref="A5:C5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3"/>
  <sheetViews>
    <sheetView tabSelected="1" view="pageBreakPreview" topLeftCell="B102" zoomScaleSheetLayoutView="100" workbookViewId="0">
      <selection activeCell="I43" sqref="I43"/>
    </sheetView>
  </sheetViews>
  <sheetFormatPr defaultRowHeight="12.75" x14ac:dyDescent="0.2"/>
  <cols>
    <col min="1" max="1" width="51.28515625" style="36" customWidth="1"/>
    <col min="2" max="2" width="4.85546875" style="36" customWidth="1"/>
    <col min="3" max="3" width="10.85546875" style="36" customWidth="1"/>
    <col min="4" max="4" width="19" style="230" customWidth="1"/>
    <col min="5" max="5" width="15.5703125" style="36" customWidth="1"/>
    <col min="6" max="6" width="13.140625" style="36" customWidth="1"/>
    <col min="7" max="7" width="14.28515625" style="36" customWidth="1"/>
    <col min="8" max="8" width="14.5703125" style="36" customWidth="1"/>
    <col min="9" max="9" width="13.140625" style="36" customWidth="1"/>
    <col min="10" max="10" width="12" style="36" customWidth="1"/>
    <col min="11" max="11" width="13.140625" style="36" customWidth="1"/>
    <col min="12" max="12" width="12.28515625" style="36" customWidth="1"/>
    <col min="13" max="13" width="11.85546875" style="36" customWidth="1"/>
    <col min="14" max="14" width="7.140625" style="36" customWidth="1"/>
    <col min="15" max="15" width="8.7109375" style="36" customWidth="1"/>
    <col min="16" max="16" width="7.7109375" style="36" customWidth="1"/>
    <col min="17" max="17" width="11.28515625" style="36" customWidth="1"/>
    <col min="18" max="18" width="10.85546875" style="36" customWidth="1"/>
    <col min="19" max="19" width="10" style="36" customWidth="1"/>
    <col min="20" max="21" width="11.7109375" style="36" customWidth="1"/>
    <col min="22" max="22" width="12.85546875" style="36" customWidth="1"/>
    <col min="23" max="23" width="9.42578125" style="36" customWidth="1"/>
    <col min="24" max="24" width="9" style="36" customWidth="1"/>
    <col min="25" max="25" width="8.85546875" style="36" customWidth="1"/>
    <col min="26" max="39" width="9.140625" style="36"/>
  </cols>
  <sheetData>
    <row r="1" spans="1:39" x14ac:dyDescent="0.2">
      <c r="V1" s="180" t="s">
        <v>60</v>
      </c>
      <c r="W1" s="180"/>
      <c r="X1" s="180"/>
    </row>
    <row r="3" spans="1:39" x14ac:dyDescent="0.2">
      <c r="A3" s="311" t="s">
        <v>33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4" spans="1:39" x14ac:dyDescent="0.2">
      <c r="A4" s="311" t="s">
        <v>34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</row>
    <row r="5" spans="1:39" x14ac:dyDescent="0.2">
      <c r="A5" s="312" t="s">
        <v>362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</row>
    <row r="6" spans="1:39" x14ac:dyDescent="0.2">
      <c r="A6" s="41"/>
    </row>
    <row r="7" spans="1:39" ht="61.5" customHeight="1" x14ac:dyDescent="0.2">
      <c r="A7" s="313" t="s">
        <v>15</v>
      </c>
      <c r="B7" s="313" t="s">
        <v>23</v>
      </c>
      <c r="C7" s="314" t="s">
        <v>264</v>
      </c>
      <c r="D7" s="317" t="s">
        <v>35</v>
      </c>
      <c r="E7" s="313" t="s">
        <v>36</v>
      </c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</row>
    <row r="8" spans="1:39" ht="12.75" customHeight="1" x14ac:dyDescent="0.2">
      <c r="A8" s="313"/>
      <c r="B8" s="313"/>
      <c r="C8" s="315"/>
      <c r="D8" s="317"/>
      <c r="E8" s="327" t="s">
        <v>37</v>
      </c>
      <c r="F8" s="328"/>
      <c r="G8" s="329"/>
      <c r="H8" s="327" t="s">
        <v>17</v>
      </c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9"/>
    </row>
    <row r="9" spans="1:39" ht="157.5" customHeight="1" x14ac:dyDescent="0.2">
      <c r="A9" s="313"/>
      <c r="B9" s="313"/>
      <c r="C9" s="315"/>
      <c r="D9" s="317"/>
      <c r="E9" s="333"/>
      <c r="F9" s="334"/>
      <c r="G9" s="335"/>
      <c r="H9" s="333" t="s">
        <v>266</v>
      </c>
      <c r="I9" s="334"/>
      <c r="J9" s="335"/>
      <c r="K9" s="321" t="s">
        <v>38</v>
      </c>
      <c r="L9" s="322"/>
      <c r="M9" s="323"/>
      <c r="N9" s="327" t="s">
        <v>39</v>
      </c>
      <c r="O9" s="328"/>
      <c r="P9" s="329"/>
      <c r="Q9" s="327" t="s">
        <v>40</v>
      </c>
      <c r="R9" s="328"/>
      <c r="S9" s="329"/>
      <c r="T9" s="336" t="s">
        <v>41</v>
      </c>
      <c r="U9" s="337"/>
      <c r="V9" s="337"/>
      <c r="W9" s="337"/>
      <c r="X9" s="337"/>
      <c r="Y9" s="338"/>
    </row>
    <row r="10" spans="1:39" x14ac:dyDescent="0.2">
      <c r="A10" s="313"/>
      <c r="B10" s="313"/>
      <c r="C10" s="316"/>
      <c r="D10" s="317"/>
      <c r="E10" s="330"/>
      <c r="F10" s="331"/>
      <c r="G10" s="332"/>
      <c r="H10" s="330"/>
      <c r="I10" s="331"/>
      <c r="J10" s="332"/>
      <c r="K10" s="324"/>
      <c r="L10" s="325"/>
      <c r="M10" s="326"/>
      <c r="N10" s="330"/>
      <c r="O10" s="331"/>
      <c r="P10" s="332"/>
      <c r="Q10" s="330"/>
      <c r="R10" s="331"/>
      <c r="S10" s="332"/>
      <c r="T10" s="336" t="s">
        <v>37</v>
      </c>
      <c r="U10" s="337"/>
      <c r="V10" s="338"/>
      <c r="W10" s="336" t="s">
        <v>42</v>
      </c>
      <c r="X10" s="337"/>
      <c r="Y10" s="338"/>
    </row>
    <row r="11" spans="1:39" ht="72" x14ac:dyDescent="0.2">
      <c r="A11" s="183"/>
      <c r="B11" s="183"/>
      <c r="C11" s="184"/>
      <c r="D11" s="231"/>
      <c r="E11" s="185" t="s">
        <v>391</v>
      </c>
      <c r="F11" s="185" t="s">
        <v>392</v>
      </c>
      <c r="G11" s="185" t="s">
        <v>393</v>
      </c>
      <c r="H11" s="185" t="s">
        <v>391</v>
      </c>
      <c r="I11" s="185" t="s">
        <v>392</v>
      </c>
      <c r="J11" s="185" t="s">
        <v>393</v>
      </c>
      <c r="K11" s="185" t="s">
        <v>391</v>
      </c>
      <c r="L11" s="185" t="s">
        <v>394</v>
      </c>
      <c r="M11" s="185" t="s">
        <v>393</v>
      </c>
      <c r="N11" s="185" t="s">
        <v>391</v>
      </c>
      <c r="O11" s="185" t="s">
        <v>392</v>
      </c>
      <c r="P11" s="185" t="s">
        <v>393</v>
      </c>
      <c r="Q11" s="185" t="s">
        <v>391</v>
      </c>
      <c r="R11" s="185" t="s">
        <v>392</v>
      </c>
      <c r="S11" s="185" t="s">
        <v>393</v>
      </c>
      <c r="T11" s="185" t="s">
        <v>391</v>
      </c>
      <c r="U11" s="185" t="s">
        <v>392</v>
      </c>
      <c r="V11" s="185" t="s">
        <v>393</v>
      </c>
      <c r="W11" s="185" t="s">
        <v>391</v>
      </c>
      <c r="X11" s="185" t="s">
        <v>392</v>
      </c>
      <c r="Y11" s="185" t="s">
        <v>393</v>
      </c>
    </row>
    <row r="12" spans="1:39" x14ac:dyDescent="0.2">
      <c r="A12" s="81">
        <v>1</v>
      </c>
      <c r="B12" s="81">
        <v>2</v>
      </c>
      <c r="C12" s="81"/>
      <c r="D12" s="232">
        <v>3</v>
      </c>
      <c r="E12" s="318">
        <v>4</v>
      </c>
      <c r="F12" s="319"/>
      <c r="G12" s="320"/>
      <c r="H12" s="318">
        <v>5</v>
      </c>
      <c r="I12" s="319"/>
      <c r="J12" s="320"/>
      <c r="K12" s="318">
        <v>6</v>
      </c>
      <c r="L12" s="319"/>
      <c r="M12" s="320"/>
      <c r="N12" s="318">
        <v>7</v>
      </c>
      <c r="O12" s="319"/>
      <c r="P12" s="320"/>
      <c r="Q12" s="318">
        <v>8</v>
      </c>
      <c r="R12" s="319"/>
      <c r="S12" s="320"/>
      <c r="T12" s="318">
        <v>9</v>
      </c>
      <c r="U12" s="319"/>
      <c r="V12" s="320"/>
      <c r="W12" s="318">
        <v>10</v>
      </c>
      <c r="X12" s="319"/>
      <c r="Y12" s="320"/>
    </row>
    <row r="13" spans="1:39" s="24" customFormat="1" x14ac:dyDescent="0.2">
      <c r="A13" s="56" t="s">
        <v>43</v>
      </c>
      <c r="B13" s="57">
        <v>100</v>
      </c>
      <c r="C13" s="57"/>
      <c r="D13" s="233" t="s">
        <v>30</v>
      </c>
      <c r="E13" s="99">
        <f>H13+K13+N13+Q13+T13</f>
        <v>30362280</v>
      </c>
      <c r="F13" s="99">
        <f>I13+L13+O13+R13+U13</f>
        <v>30701560.000000004</v>
      </c>
      <c r="G13" s="99">
        <f>J13+M13+P13+S13+V13+Y13</f>
        <v>31465960.000000004</v>
      </c>
      <c r="H13" s="99">
        <f>H16+H17+H23</f>
        <v>28187400</v>
      </c>
      <c r="I13" s="99">
        <f>I16+I17+I23</f>
        <v>28594300.000000004</v>
      </c>
      <c r="J13" s="99">
        <f>J16+J17+J23</f>
        <v>29358700.000000004</v>
      </c>
      <c r="K13" s="99">
        <f>K17+K20</f>
        <v>1112200</v>
      </c>
      <c r="L13" s="99">
        <f>L17+L20</f>
        <v>1037100</v>
      </c>
      <c r="M13" s="99">
        <f>M17+M20</f>
        <v>1037100</v>
      </c>
      <c r="N13" s="99">
        <f>N17</f>
        <v>0</v>
      </c>
      <c r="O13" s="99">
        <f>O17</f>
        <v>0</v>
      </c>
      <c r="P13" s="99">
        <f>P17</f>
        <v>0</v>
      </c>
      <c r="Q13" s="99">
        <f>Q17+Q16</f>
        <v>0</v>
      </c>
      <c r="R13" s="99">
        <f>R17+R16</f>
        <v>0</v>
      </c>
      <c r="S13" s="99">
        <f>S17+S16</f>
        <v>0</v>
      </c>
      <c r="T13" s="99">
        <f>T17+T15+T16+T18+T19+T21+T22</f>
        <v>1062680</v>
      </c>
      <c r="U13" s="99">
        <f>U17+U15+U16+U18+U19+U21+U22</f>
        <v>1070160</v>
      </c>
      <c r="V13" s="99">
        <f>V17+V15+V16+V18+V19+V21+V22</f>
        <v>1070160</v>
      </c>
      <c r="W13" s="99">
        <f>W17+W16</f>
        <v>0</v>
      </c>
      <c r="X13" s="99">
        <f>X17+X16</f>
        <v>0</v>
      </c>
      <c r="Y13" s="99">
        <f>Y17+Y16</f>
        <v>0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39" s="24" customFormat="1" x14ac:dyDescent="0.2">
      <c r="A14" s="56" t="s">
        <v>176</v>
      </c>
      <c r="B14" s="57"/>
      <c r="C14" s="57"/>
      <c r="D14" s="233" t="s">
        <v>30</v>
      </c>
      <c r="E14" s="98" t="s">
        <v>30</v>
      </c>
      <c r="F14" s="98" t="s">
        <v>30</v>
      </c>
      <c r="G14" s="98" t="s">
        <v>30</v>
      </c>
      <c r="H14" s="98" t="s">
        <v>30</v>
      </c>
      <c r="I14" s="98" t="s">
        <v>30</v>
      </c>
      <c r="J14" s="98" t="s">
        <v>30</v>
      </c>
      <c r="K14" s="98" t="s">
        <v>30</v>
      </c>
      <c r="L14" s="98" t="s">
        <v>30</v>
      </c>
      <c r="M14" s="98" t="s">
        <v>30</v>
      </c>
      <c r="N14" s="98" t="s">
        <v>30</v>
      </c>
      <c r="O14" s="98" t="s">
        <v>30</v>
      </c>
      <c r="P14" s="98" t="s">
        <v>30</v>
      </c>
      <c r="Q14" s="98" t="s">
        <v>30</v>
      </c>
      <c r="R14" s="98" t="s">
        <v>30</v>
      </c>
      <c r="S14" s="98" t="s">
        <v>30</v>
      </c>
      <c r="T14" s="98" t="s">
        <v>30</v>
      </c>
      <c r="U14" s="98" t="s">
        <v>30</v>
      </c>
      <c r="V14" s="98" t="s">
        <v>30</v>
      </c>
      <c r="W14" s="98" t="s">
        <v>30</v>
      </c>
      <c r="X14" s="98" t="s">
        <v>30</v>
      </c>
      <c r="Y14" s="98" t="s">
        <v>30</v>
      </c>
      <c r="Z14" s="5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x14ac:dyDescent="0.2">
      <c r="A15" s="88" t="s">
        <v>177</v>
      </c>
      <c r="B15" s="44">
        <v>110</v>
      </c>
      <c r="C15" s="44"/>
      <c r="D15" s="234" t="s">
        <v>104</v>
      </c>
      <c r="E15" s="100">
        <f>T15</f>
        <v>39800</v>
      </c>
      <c r="F15" s="100">
        <f>U15</f>
        <v>39800</v>
      </c>
      <c r="G15" s="100">
        <f>V15</f>
        <v>39800</v>
      </c>
      <c r="H15" s="113" t="s">
        <v>30</v>
      </c>
      <c r="I15" s="113" t="s">
        <v>30</v>
      </c>
      <c r="J15" s="113" t="s">
        <v>30</v>
      </c>
      <c r="K15" s="113" t="s">
        <v>30</v>
      </c>
      <c r="L15" s="113" t="s">
        <v>30</v>
      </c>
      <c r="M15" s="113" t="s">
        <v>30</v>
      </c>
      <c r="N15" s="113" t="s">
        <v>30</v>
      </c>
      <c r="O15" s="113" t="s">
        <v>30</v>
      </c>
      <c r="P15" s="113" t="s">
        <v>30</v>
      </c>
      <c r="Q15" s="113" t="s">
        <v>30</v>
      </c>
      <c r="R15" s="113" t="s">
        <v>30</v>
      </c>
      <c r="S15" s="113" t="s">
        <v>30</v>
      </c>
      <c r="T15" s="113">
        <v>39800</v>
      </c>
      <c r="U15" s="113">
        <v>39800</v>
      </c>
      <c r="V15" s="113">
        <v>39800</v>
      </c>
      <c r="W15" s="113" t="s">
        <v>30</v>
      </c>
      <c r="X15" s="113" t="s">
        <v>30</v>
      </c>
      <c r="Y15" s="113" t="s">
        <v>30</v>
      </c>
    </row>
    <row r="16" spans="1:39" x14ac:dyDescent="0.2">
      <c r="A16" s="32" t="s">
        <v>44</v>
      </c>
      <c r="B16" s="44">
        <v>120</v>
      </c>
      <c r="C16" s="44"/>
      <c r="D16" s="234" t="s">
        <v>105</v>
      </c>
      <c r="E16" s="100">
        <f>H16+Q16+T16</f>
        <v>0</v>
      </c>
      <c r="F16" s="100"/>
      <c r="G16" s="100"/>
      <c r="H16" s="113"/>
      <c r="I16" s="113"/>
      <c r="J16" s="113"/>
      <c r="K16" s="113" t="s">
        <v>30</v>
      </c>
      <c r="L16" s="113" t="s">
        <v>30</v>
      </c>
      <c r="M16" s="113" t="s">
        <v>30</v>
      </c>
      <c r="N16" s="113" t="s">
        <v>30</v>
      </c>
      <c r="O16" s="113" t="s">
        <v>30</v>
      </c>
      <c r="P16" s="113" t="s">
        <v>30</v>
      </c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39" ht="25.5" x14ac:dyDescent="0.2">
      <c r="A17" s="32" t="s">
        <v>161</v>
      </c>
      <c r="B17" s="45"/>
      <c r="C17" s="45"/>
      <c r="D17" s="234" t="s">
        <v>105</v>
      </c>
      <c r="E17" s="100">
        <f>H17+K17+N17+Q17+T17</f>
        <v>28187400</v>
      </c>
      <c r="F17" s="100">
        <f>I17+L17+O17+R17+U17</f>
        <v>28594300.000000004</v>
      </c>
      <c r="G17" s="100">
        <f>J17+M17+P17+S17+V17</f>
        <v>29358700.000000004</v>
      </c>
      <c r="H17" s="113">
        <v>28187400</v>
      </c>
      <c r="I17" s="113">
        <f>I24</f>
        <v>28594300.000000004</v>
      </c>
      <c r="J17" s="113">
        <f>J24</f>
        <v>29358700.000000004</v>
      </c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39" ht="28.5" customHeight="1" x14ac:dyDescent="0.2">
      <c r="A18" s="32" t="s">
        <v>45</v>
      </c>
      <c r="B18" s="44">
        <v>130</v>
      </c>
      <c r="C18" s="44"/>
      <c r="D18" s="234" t="s">
        <v>106</v>
      </c>
      <c r="E18" s="100">
        <f>T18</f>
        <v>0</v>
      </c>
      <c r="F18" s="100">
        <f t="shared" ref="F18" si="0">U18</f>
        <v>0</v>
      </c>
      <c r="G18" s="100">
        <f>V18</f>
        <v>0</v>
      </c>
      <c r="H18" s="113" t="s">
        <v>30</v>
      </c>
      <c r="I18" s="113" t="s">
        <v>30</v>
      </c>
      <c r="J18" s="113" t="s">
        <v>30</v>
      </c>
      <c r="K18" s="113" t="s">
        <v>30</v>
      </c>
      <c r="L18" s="113" t="s">
        <v>30</v>
      </c>
      <c r="M18" s="113" t="s">
        <v>30</v>
      </c>
      <c r="N18" s="113" t="s">
        <v>30</v>
      </c>
      <c r="O18" s="113" t="s">
        <v>30</v>
      </c>
      <c r="P18" s="113" t="s">
        <v>30</v>
      </c>
      <c r="Q18" s="113" t="s">
        <v>30</v>
      </c>
      <c r="R18" s="113" t="s">
        <v>30</v>
      </c>
      <c r="S18" s="113" t="s">
        <v>30</v>
      </c>
      <c r="T18" s="113"/>
      <c r="U18" s="113"/>
      <c r="V18" s="113"/>
      <c r="W18" s="113" t="s">
        <v>30</v>
      </c>
      <c r="X18" s="113" t="s">
        <v>30</v>
      </c>
      <c r="Y18" s="113" t="s">
        <v>30</v>
      </c>
    </row>
    <row r="19" spans="1:39" ht="54.75" customHeight="1" x14ac:dyDescent="0.2">
      <c r="A19" s="32" t="s">
        <v>46</v>
      </c>
      <c r="B19" s="44">
        <v>140</v>
      </c>
      <c r="C19" s="44"/>
      <c r="D19" s="234" t="s">
        <v>108</v>
      </c>
      <c r="E19" s="100">
        <f>T19</f>
        <v>0</v>
      </c>
      <c r="F19" s="100">
        <f t="shared" ref="F19" si="1">U19</f>
        <v>0</v>
      </c>
      <c r="G19" s="100">
        <f>V19</f>
        <v>0</v>
      </c>
      <c r="H19" s="113" t="s">
        <v>30</v>
      </c>
      <c r="I19" s="113" t="s">
        <v>30</v>
      </c>
      <c r="J19" s="113" t="s">
        <v>30</v>
      </c>
      <c r="K19" s="113" t="s">
        <v>30</v>
      </c>
      <c r="L19" s="113" t="s">
        <v>30</v>
      </c>
      <c r="M19" s="113" t="s">
        <v>30</v>
      </c>
      <c r="N19" s="113" t="s">
        <v>30</v>
      </c>
      <c r="O19" s="113" t="s">
        <v>30</v>
      </c>
      <c r="P19" s="113" t="s">
        <v>30</v>
      </c>
      <c r="Q19" s="113" t="s">
        <v>30</v>
      </c>
      <c r="R19" s="113" t="s">
        <v>30</v>
      </c>
      <c r="S19" s="113" t="s">
        <v>30</v>
      </c>
      <c r="T19" s="113"/>
      <c r="U19" s="113"/>
      <c r="V19" s="113"/>
      <c r="W19" s="113" t="s">
        <v>30</v>
      </c>
      <c r="X19" s="113" t="s">
        <v>30</v>
      </c>
      <c r="Y19" s="113" t="s">
        <v>30</v>
      </c>
    </row>
    <row r="20" spans="1:39" ht="16.5" customHeight="1" x14ac:dyDescent="0.2">
      <c r="A20" s="32" t="s">
        <v>47</v>
      </c>
      <c r="B20" s="44">
        <v>150</v>
      </c>
      <c r="C20" s="44"/>
      <c r="D20" s="234" t="s">
        <v>107</v>
      </c>
      <c r="E20" s="100">
        <f>K20+N20</f>
        <v>1112200</v>
      </c>
      <c r="F20" s="100">
        <f t="shared" ref="F20:G20" si="2">L20+O20</f>
        <v>1037100</v>
      </c>
      <c r="G20" s="100">
        <f t="shared" si="2"/>
        <v>1037100</v>
      </c>
      <c r="H20" s="113" t="s">
        <v>30</v>
      </c>
      <c r="I20" s="113" t="s">
        <v>30</v>
      </c>
      <c r="J20" s="113" t="s">
        <v>30</v>
      </c>
      <c r="K20" s="113">
        <f>K24</f>
        <v>1112200</v>
      </c>
      <c r="L20" s="113">
        <f t="shared" ref="L20:M20" si="3">L24</f>
        <v>1037100</v>
      </c>
      <c r="M20" s="113">
        <f t="shared" si="3"/>
        <v>1037100</v>
      </c>
      <c r="N20" s="113"/>
      <c r="O20" s="113"/>
      <c r="P20" s="113"/>
      <c r="Q20" s="113" t="s">
        <v>30</v>
      </c>
      <c r="R20" s="113" t="s">
        <v>30</v>
      </c>
      <c r="S20" s="113" t="s">
        <v>30</v>
      </c>
      <c r="T20" s="113" t="s">
        <v>30</v>
      </c>
      <c r="U20" s="113" t="s">
        <v>30</v>
      </c>
      <c r="V20" s="113" t="s">
        <v>30</v>
      </c>
      <c r="W20" s="113" t="s">
        <v>30</v>
      </c>
      <c r="X20" s="113" t="s">
        <v>30</v>
      </c>
      <c r="Y20" s="113" t="s">
        <v>30</v>
      </c>
    </row>
    <row r="21" spans="1:39" x14ac:dyDescent="0.2">
      <c r="A21" s="32" t="s">
        <v>48</v>
      </c>
      <c r="B21" s="44">
        <v>160</v>
      </c>
      <c r="C21" s="44"/>
      <c r="D21" s="234" t="s">
        <v>107</v>
      </c>
      <c r="E21" s="100">
        <f>T21</f>
        <v>294000</v>
      </c>
      <c r="F21" s="100">
        <f t="shared" ref="F21:G22" si="4">U21</f>
        <v>294000</v>
      </c>
      <c r="G21" s="100">
        <f t="shared" si="4"/>
        <v>294000</v>
      </c>
      <c r="H21" s="113" t="s">
        <v>30</v>
      </c>
      <c r="I21" s="113" t="s">
        <v>30</v>
      </c>
      <c r="J21" s="113" t="s">
        <v>30</v>
      </c>
      <c r="K21" s="113" t="s">
        <v>30</v>
      </c>
      <c r="L21" s="113" t="s">
        <v>30</v>
      </c>
      <c r="M21" s="113" t="s">
        <v>30</v>
      </c>
      <c r="N21" s="113" t="s">
        <v>30</v>
      </c>
      <c r="O21" s="113" t="s">
        <v>30</v>
      </c>
      <c r="P21" s="113" t="s">
        <v>30</v>
      </c>
      <c r="Q21" s="113" t="s">
        <v>30</v>
      </c>
      <c r="R21" s="113" t="s">
        <v>30</v>
      </c>
      <c r="S21" s="113" t="s">
        <v>30</v>
      </c>
      <c r="T21" s="113">
        <v>294000</v>
      </c>
      <c r="U21" s="113">
        <v>294000</v>
      </c>
      <c r="V21" s="113">
        <v>294000</v>
      </c>
      <c r="W21" s="113"/>
      <c r="X21" s="113"/>
      <c r="Y21" s="113"/>
    </row>
    <row r="22" spans="1:39" ht="15.75" customHeight="1" x14ac:dyDescent="0.2">
      <c r="A22" s="32" t="s">
        <v>49</v>
      </c>
      <c r="B22" s="44">
        <v>180</v>
      </c>
      <c r="C22" s="44"/>
      <c r="D22" s="234" t="s">
        <v>30</v>
      </c>
      <c r="E22" s="100">
        <f>T22</f>
        <v>728880</v>
      </c>
      <c r="F22" s="100">
        <f t="shared" si="4"/>
        <v>736360</v>
      </c>
      <c r="G22" s="100">
        <f t="shared" si="4"/>
        <v>736360</v>
      </c>
      <c r="H22" s="113" t="s">
        <v>30</v>
      </c>
      <c r="I22" s="113" t="s">
        <v>30</v>
      </c>
      <c r="J22" s="113" t="s">
        <v>30</v>
      </c>
      <c r="K22" s="113" t="s">
        <v>30</v>
      </c>
      <c r="L22" s="113" t="s">
        <v>30</v>
      </c>
      <c r="M22" s="113" t="s">
        <v>30</v>
      </c>
      <c r="N22" s="113" t="s">
        <v>30</v>
      </c>
      <c r="O22" s="113" t="s">
        <v>30</v>
      </c>
      <c r="P22" s="113" t="s">
        <v>30</v>
      </c>
      <c r="Q22" s="113" t="s">
        <v>30</v>
      </c>
      <c r="R22" s="113" t="s">
        <v>30</v>
      </c>
      <c r="S22" s="113" t="s">
        <v>30</v>
      </c>
      <c r="T22" s="113">
        <f>T24-T21-T15</f>
        <v>728880</v>
      </c>
      <c r="U22" s="113">
        <f t="shared" ref="U22:V22" si="5">U24-U21-U15</f>
        <v>736360</v>
      </c>
      <c r="V22" s="113">
        <f t="shared" si="5"/>
        <v>736360</v>
      </c>
      <c r="W22" s="113" t="s">
        <v>30</v>
      </c>
      <c r="X22" s="113" t="s">
        <v>30</v>
      </c>
      <c r="Y22" s="113" t="s">
        <v>30</v>
      </c>
    </row>
    <row r="23" spans="1:39" x14ac:dyDescent="0.2">
      <c r="A23" s="32"/>
      <c r="B23" s="45"/>
      <c r="C23" s="45"/>
      <c r="D23" s="234"/>
      <c r="E23" s="100"/>
      <c r="F23" s="100"/>
      <c r="G23" s="100"/>
      <c r="H23" s="113"/>
      <c r="I23" s="113"/>
      <c r="J23" s="113"/>
      <c r="K23" s="113" t="s">
        <v>30</v>
      </c>
      <c r="L23" s="113" t="s">
        <v>30</v>
      </c>
      <c r="M23" s="113" t="s">
        <v>30</v>
      </c>
      <c r="N23" s="100"/>
      <c r="O23" s="100"/>
      <c r="P23" s="100"/>
      <c r="Q23" s="113" t="s">
        <v>30</v>
      </c>
      <c r="R23" s="113" t="s">
        <v>30</v>
      </c>
      <c r="S23" s="113" t="s">
        <v>30</v>
      </c>
      <c r="T23" s="113" t="s">
        <v>30</v>
      </c>
      <c r="U23" s="113" t="s">
        <v>30</v>
      </c>
      <c r="V23" s="113" t="s">
        <v>30</v>
      </c>
      <c r="W23" s="113" t="s">
        <v>30</v>
      </c>
      <c r="X23" s="113" t="s">
        <v>30</v>
      </c>
      <c r="Y23" s="113" t="s">
        <v>30</v>
      </c>
    </row>
    <row r="24" spans="1:39" s="24" customFormat="1" x14ac:dyDescent="0.2">
      <c r="A24" s="56" t="s">
        <v>50</v>
      </c>
      <c r="B24" s="57">
        <v>200</v>
      </c>
      <c r="C24" s="57"/>
      <c r="D24" s="233" t="s">
        <v>30</v>
      </c>
      <c r="E24" s="101">
        <f>H24+K24+N24+Q24+T24</f>
        <v>30362280</v>
      </c>
      <c r="F24" s="101">
        <f t="shared" ref="F24:G24" si="6">I24+L24+O24+R24+U24</f>
        <v>30701560.000000004</v>
      </c>
      <c r="G24" s="101">
        <f t="shared" si="6"/>
        <v>31465960.000000004</v>
      </c>
      <c r="H24" s="101">
        <f t="shared" ref="H24:Y24" si="7">H25+H80+H85+H106+H108+H120+H325</f>
        <v>28187400</v>
      </c>
      <c r="I24" s="101">
        <f t="shared" si="7"/>
        <v>28594300.000000004</v>
      </c>
      <c r="J24" s="101">
        <f t="shared" si="7"/>
        <v>29358700.000000004</v>
      </c>
      <c r="K24" s="101">
        <f t="shared" si="7"/>
        <v>1112200</v>
      </c>
      <c r="L24" s="101">
        <f t="shared" si="7"/>
        <v>1037100</v>
      </c>
      <c r="M24" s="101">
        <f t="shared" si="7"/>
        <v>1037100</v>
      </c>
      <c r="N24" s="101">
        <f t="shared" si="7"/>
        <v>0</v>
      </c>
      <c r="O24" s="101">
        <f t="shared" si="7"/>
        <v>0</v>
      </c>
      <c r="P24" s="101">
        <f t="shared" si="7"/>
        <v>0</v>
      </c>
      <c r="Q24" s="101">
        <f t="shared" si="7"/>
        <v>0</v>
      </c>
      <c r="R24" s="101">
        <f t="shared" si="7"/>
        <v>0</v>
      </c>
      <c r="S24" s="101">
        <f t="shared" si="7"/>
        <v>0</v>
      </c>
      <c r="T24" s="101">
        <f>T25+T80+T85+T106+T108+T120+T325</f>
        <v>1062680</v>
      </c>
      <c r="U24" s="101">
        <f t="shared" si="7"/>
        <v>1070160</v>
      </c>
      <c r="V24" s="101">
        <f t="shared" si="7"/>
        <v>1070160</v>
      </c>
      <c r="W24" s="101">
        <f t="shared" si="7"/>
        <v>0</v>
      </c>
      <c r="X24" s="101">
        <f t="shared" si="7"/>
        <v>0</v>
      </c>
      <c r="Y24" s="101">
        <f t="shared" si="7"/>
        <v>0</v>
      </c>
      <c r="Z24" s="95">
        <f>V24-V13</f>
        <v>0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</row>
    <row r="25" spans="1:39" s="24" customFormat="1" ht="21.75" customHeight="1" x14ac:dyDescent="0.2">
      <c r="A25" s="38" t="s">
        <v>51</v>
      </c>
      <c r="B25" s="39">
        <v>210</v>
      </c>
      <c r="C25" s="39"/>
      <c r="D25" s="235"/>
      <c r="E25" s="102">
        <f>H25+K25+N25+Q25+T25</f>
        <v>23098339.670000002</v>
      </c>
      <c r="F25" s="102">
        <f t="shared" ref="F25" si="8">I25+L25+O25+R25+U25</f>
        <v>23979519.670000002</v>
      </c>
      <c r="G25" s="102">
        <f>J25+M25+P25+S25+V25</f>
        <v>24942419.670000002</v>
      </c>
      <c r="H25" s="102">
        <f t="shared" ref="H25:M25" si="9">H26</f>
        <v>22642559.670000002</v>
      </c>
      <c r="I25" s="102">
        <f t="shared" si="9"/>
        <v>23529359.670000002</v>
      </c>
      <c r="J25" s="102">
        <f t="shared" si="9"/>
        <v>24492259.670000002</v>
      </c>
      <c r="K25" s="102">
        <f t="shared" si="9"/>
        <v>13100</v>
      </c>
      <c r="L25" s="102">
        <f t="shared" si="9"/>
        <v>0</v>
      </c>
      <c r="M25" s="102">
        <f t="shared" si="9"/>
        <v>0</v>
      </c>
      <c r="N25" s="102">
        <f t="shared" ref="N25:S25" si="10">N26</f>
        <v>0</v>
      </c>
      <c r="O25" s="102">
        <f t="shared" si="10"/>
        <v>0</v>
      </c>
      <c r="P25" s="102">
        <f t="shared" si="10"/>
        <v>0</v>
      </c>
      <c r="Q25" s="102">
        <f t="shared" si="10"/>
        <v>0</v>
      </c>
      <c r="R25" s="102">
        <f t="shared" si="10"/>
        <v>0</v>
      </c>
      <c r="S25" s="102">
        <f t="shared" si="10"/>
        <v>0</v>
      </c>
      <c r="T25" s="102">
        <f>T26</f>
        <v>442680</v>
      </c>
      <c r="U25" s="102">
        <f>U26</f>
        <v>450160</v>
      </c>
      <c r="V25" s="102">
        <f>V26</f>
        <v>450160</v>
      </c>
      <c r="W25" s="102">
        <f t="shared" ref="W25:Y25" si="11">W26</f>
        <v>0</v>
      </c>
      <c r="X25" s="102">
        <f t="shared" si="11"/>
        <v>0</v>
      </c>
      <c r="Y25" s="102">
        <f t="shared" si="11"/>
        <v>0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</row>
    <row r="26" spans="1:39" s="37" customFormat="1" ht="25.5" customHeight="1" x14ac:dyDescent="0.2">
      <c r="A26" s="42" t="s">
        <v>87</v>
      </c>
      <c r="B26" s="43">
        <v>211</v>
      </c>
      <c r="C26" s="43"/>
      <c r="D26" s="236"/>
      <c r="E26" s="103">
        <f>H26+K26+N26+Q26+T26</f>
        <v>23098339.670000002</v>
      </c>
      <c r="F26" s="103">
        <f>I26+L26+O26+R26+U26</f>
        <v>23979519.670000002</v>
      </c>
      <c r="G26" s="103">
        <f t="shared" ref="G26" si="12">J26+M26+P26+S26+V26</f>
        <v>24942419.670000002</v>
      </c>
      <c r="H26" s="103">
        <f t="shared" ref="H26:Y26" si="13">H27+H40+H53+H60+H67</f>
        <v>22642559.670000002</v>
      </c>
      <c r="I26" s="103">
        <f t="shared" si="13"/>
        <v>23529359.670000002</v>
      </c>
      <c r="J26" s="103">
        <f t="shared" si="13"/>
        <v>24492259.670000002</v>
      </c>
      <c r="K26" s="103">
        <f t="shared" si="13"/>
        <v>13100</v>
      </c>
      <c r="L26" s="103">
        <f t="shared" si="13"/>
        <v>0</v>
      </c>
      <c r="M26" s="103">
        <f t="shared" si="13"/>
        <v>0</v>
      </c>
      <c r="N26" s="103">
        <f t="shared" si="13"/>
        <v>0</v>
      </c>
      <c r="O26" s="103">
        <f t="shared" si="13"/>
        <v>0</v>
      </c>
      <c r="P26" s="103">
        <f t="shared" si="13"/>
        <v>0</v>
      </c>
      <c r="Q26" s="103">
        <f t="shared" si="13"/>
        <v>0</v>
      </c>
      <c r="R26" s="103">
        <f t="shared" si="13"/>
        <v>0</v>
      </c>
      <c r="S26" s="103">
        <f t="shared" si="13"/>
        <v>0</v>
      </c>
      <c r="T26" s="103">
        <f t="shared" si="13"/>
        <v>442680</v>
      </c>
      <c r="U26" s="103">
        <f t="shared" si="13"/>
        <v>450160</v>
      </c>
      <c r="V26" s="103">
        <f t="shared" si="13"/>
        <v>450160</v>
      </c>
      <c r="W26" s="103">
        <f t="shared" si="13"/>
        <v>0</v>
      </c>
      <c r="X26" s="103">
        <f t="shared" si="13"/>
        <v>0</v>
      </c>
      <c r="Y26" s="103">
        <f t="shared" si="13"/>
        <v>0</v>
      </c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</row>
    <row r="27" spans="1:39" s="24" customFormat="1" ht="56.25" customHeight="1" x14ac:dyDescent="0.2">
      <c r="A27" s="49" t="s">
        <v>102</v>
      </c>
      <c r="B27" s="50"/>
      <c r="C27" s="50"/>
      <c r="D27" s="237" t="s">
        <v>123</v>
      </c>
      <c r="E27" s="104">
        <f>H27+K27+N27+Q27+T27</f>
        <v>1186615.3500000001</v>
      </c>
      <c r="F27" s="104">
        <f>I27+L27+O27+R27+U27</f>
        <v>1186615.3500000001</v>
      </c>
      <c r="G27" s="104">
        <f>J27+M27+P27+S27+V27</f>
        <v>1186615.3500000001</v>
      </c>
      <c r="H27" s="104">
        <f t="shared" ref="H27:W28" si="14">H28</f>
        <v>1186615.3500000001</v>
      </c>
      <c r="I27" s="104">
        <f t="shared" si="14"/>
        <v>1186615.3500000001</v>
      </c>
      <c r="J27" s="104">
        <f t="shared" si="14"/>
        <v>1186615.3500000001</v>
      </c>
      <c r="K27" s="104">
        <f t="shared" si="14"/>
        <v>0</v>
      </c>
      <c r="L27" s="104">
        <f t="shared" si="14"/>
        <v>0</v>
      </c>
      <c r="M27" s="104">
        <f t="shared" si="14"/>
        <v>0</v>
      </c>
      <c r="N27" s="104">
        <f t="shared" si="14"/>
        <v>0</v>
      </c>
      <c r="O27" s="104">
        <f t="shared" si="14"/>
        <v>0</v>
      </c>
      <c r="P27" s="104">
        <f t="shared" si="14"/>
        <v>0</v>
      </c>
      <c r="Q27" s="104">
        <f t="shared" si="14"/>
        <v>0</v>
      </c>
      <c r="R27" s="104">
        <f t="shared" si="14"/>
        <v>0</v>
      </c>
      <c r="S27" s="104">
        <f t="shared" si="14"/>
        <v>0</v>
      </c>
      <c r="T27" s="104">
        <f t="shared" si="14"/>
        <v>0</v>
      </c>
      <c r="U27" s="104">
        <f t="shared" si="14"/>
        <v>0</v>
      </c>
      <c r="V27" s="104">
        <f t="shared" si="14"/>
        <v>0</v>
      </c>
      <c r="W27" s="104">
        <f t="shared" si="14"/>
        <v>0</v>
      </c>
      <c r="X27" s="104">
        <f t="shared" ref="X27:Y28" si="15">X28</f>
        <v>0</v>
      </c>
      <c r="Y27" s="104">
        <f t="shared" si="15"/>
        <v>0</v>
      </c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</row>
    <row r="28" spans="1:39" s="24" customFormat="1" ht="57" customHeight="1" x14ac:dyDescent="0.2">
      <c r="A28" s="49" t="s">
        <v>244</v>
      </c>
      <c r="B28" s="50"/>
      <c r="C28" s="50"/>
      <c r="D28" s="237" t="s">
        <v>201</v>
      </c>
      <c r="E28" s="104">
        <f>E29</f>
        <v>1186615.3500000001</v>
      </c>
      <c r="F28" s="104">
        <f t="shared" ref="F28:G28" si="16">F29</f>
        <v>1186615.3500000001</v>
      </c>
      <c r="G28" s="104">
        <f t="shared" si="16"/>
        <v>1186615.3500000001</v>
      </c>
      <c r="H28" s="104">
        <f t="shared" si="14"/>
        <v>1186615.3500000001</v>
      </c>
      <c r="I28" s="104">
        <f t="shared" si="14"/>
        <v>1186615.3500000001</v>
      </c>
      <c r="J28" s="104">
        <f t="shared" si="14"/>
        <v>1186615.3500000001</v>
      </c>
      <c r="K28" s="104">
        <f t="shared" si="14"/>
        <v>0</v>
      </c>
      <c r="L28" s="104">
        <f t="shared" si="14"/>
        <v>0</v>
      </c>
      <c r="M28" s="104">
        <f t="shared" si="14"/>
        <v>0</v>
      </c>
      <c r="N28" s="104">
        <f t="shared" si="14"/>
        <v>0</v>
      </c>
      <c r="O28" s="104">
        <f t="shared" si="14"/>
        <v>0</v>
      </c>
      <c r="P28" s="104">
        <f t="shared" si="14"/>
        <v>0</v>
      </c>
      <c r="Q28" s="104">
        <f t="shared" si="14"/>
        <v>0</v>
      </c>
      <c r="R28" s="104">
        <f t="shared" si="14"/>
        <v>0</v>
      </c>
      <c r="S28" s="104">
        <f t="shared" si="14"/>
        <v>0</v>
      </c>
      <c r="T28" s="104">
        <f t="shared" si="14"/>
        <v>0</v>
      </c>
      <c r="U28" s="104">
        <f t="shared" si="14"/>
        <v>0</v>
      </c>
      <c r="V28" s="104">
        <f t="shared" si="14"/>
        <v>0</v>
      </c>
      <c r="W28" s="104">
        <f t="shared" si="14"/>
        <v>0</v>
      </c>
      <c r="X28" s="104">
        <f t="shared" si="15"/>
        <v>0</v>
      </c>
      <c r="Y28" s="104">
        <f t="shared" si="15"/>
        <v>0</v>
      </c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</row>
    <row r="29" spans="1:39" s="24" customFormat="1" ht="13.5" customHeight="1" x14ac:dyDescent="0.2">
      <c r="A29" s="49" t="s">
        <v>200</v>
      </c>
      <c r="B29" s="50"/>
      <c r="C29" s="50"/>
      <c r="D29" s="237" t="s">
        <v>199</v>
      </c>
      <c r="E29" s="105">
        <f>E30+E32+E38</f>
        <v>1186615.3500000001</v>
      </c>
      <c r="F29" s="105">
        <f t="shared" ref="F29:Y29" si="17">F30+F32+F38</f>
        <v>1186615.3500000001</v>
      </c>
      <c r="G29" s="105">
        <f t="shared" si="17"/>
        <v>1186615.3500000001</v>
      </c>
      <c r="H29" s="105">
        <f t="shared" si="17"/>
        <v>1186615.3500000001</v>
      </c>
      <c r="I29" s="105">
        <f t="shared" si="17"/>
        <v>1186615.3500000001</v>
      </c>
      <c r="J29" s="105">
        <f t="shared" si="17"/>
        <v>1186615.3500000001</v>
      </c>
      <c r="K29" s="105">
        <f t="shared" si="17"/>
        <v>0</v>
      </c>
      <c r="L29" s="105">
        <f t="shared" si="17"/>
        <v>0</v>
      </c>
      <c r="M29" s="105">
        <f t="shared" si="17"/>
        <v>0</v>
      </c>
      <c r="N29" s="105">
        <f t="shared" si="17"/>
        <v>0</v>
      </c>
      <c r="O29" s="105">
        <f t="shared" si="17"/>
        <v>0</v>
      </c>
      <c r="P29" s="105">
        <f t="shared" si="17"/>
        <v>0</v>
      </c>
      <c r="Q29" s="105">
        <f t="shared" si="17"/>
        <v>0</v>
      </c>
      <c r="R29" s="105">
        <f t="shared" si="17"/>
        <v>0</v>
      </c>
      <c r="S29" s="105">
        <f t="shared" si="17"/>
        <v>0</v>
      </c>
      <c r="T29" s="105">
        <f t="shared" si="17"/>
        <v>0</v>
      </c>
      <c r="U29" s="105">
        <f t="shared" si="17"/>
        <v>0</v>
      </c>
      <c r="V29" s="105">
        <f t="shared" si="17"/>
        <v>0</v>
      </c>
      <c r="W29" s="105">
        <f t="shared" si="17"/>
        <v>0</v>
      </c>
      <c r="X29" s="105">
        <f t="shared" si="17"/>
        <v>0</v>
      </c>
      <c r="Y29" s="105">
        <f t="shared" si="17"/>
        <v>0</v>
      </c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</row>
    <row r="30" spans="1:39" s="122" customFormat="1" ht="15" customHeight="1" x14ac:dyDescent="0.2">
      <c r="A30" s="189" t="s">
        <v>243</v>
      </c>
      <c r="B30" s="190"/>
      <c r="C30" s="190" t="s">
        <v>270</v>
      </c>
      <c r="D30" s="238" t="s">
        <v>245</v>
      </c>
      <c r="E30" s="191">
        <f>E31</f>
        <v>911378.92</v>
      </c>
      <c r="F30" s="191">
        <f>F31</f>
        <v>896235.16</v>
      </c>
      <c r="G30" s="191">
        <f>G31</f>
        <v>896235.16</v>
      </c>
      <c r="H30" s="192">
        <f>H31</f>
        <v>911378.92</v>
      </c>
      <c r="I30" s="192">
        <f t="shared" ref="I30:Y30" si="18">I31</f>
        <v>896235.16</v>
      </c>
      <c r="J30" s="192">
        <f t="shared" si="18"/>
        <v>896235.16</v>
      </c>
      <c r="K30" s="192">
        <f t="shared" si="18"/>
        <v>0</v>
      </c>
      <c r="L30" s="192">
        <f t="shared" si="18"/>
        <v>0</v>
      </c>
      <c r="M30" s="192">
        <f t="shared" si="18"/>
        <v>0</v>
      </c>
      <c r="N30" s="192">
        <f t="shared" si="18"/>
        <v>0</v>
      </c>
      <c r="O30" s="192">
        <f t="shared" si="18"/>
        <v>0</v>
      </c>
      <c r="P30" s="192">
        <f t="shared" si="18"/>
        <v>0</v>
      </c>
      <c r="Q30" s="192">
        <f t="shared" si="18"/>
        <v>0</v>
      </c>
      <c r="R30" s="192">
        <f t="shared" si="18"/>
        <v>0</v>
      </c>
      <c r="S30" s="192">
        <f t="shared" si="18"/>
        <v>0</v>
      </c>
      <c r="T30" s="192">
        <f t="shared" si="18"/>
        <v>0</v>
      </c>
      <c r="U30" s="192">
        <f t="shared" si="18"/>
        <v>0</v>
      </c>
      <c r="V30" s="192">
        <f t="shared" si="18"/>
        <v>0</v>
      </c>
      <c r="W30" s="192">
        <f t="shared" si="18"/>
        <v>0</v>
      </c>
      <c r="X30" s="192">
        <f t="shared" si="18"/>
        <v>0</v>
      </c>
      <c r="Y30" s="192">
        <f t="shared" si="18"/>
        <v>0</v>
      </c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</row>
    <row r="31" spans="1:39" s="122" customFormat="1" ht="15" customHeight="1" x14ac:dyDescent="0.2">
      <c r="A31" s="117" t="s">
        <v>271</v>
      </c>
      <c r="B31" s="118"/>
      <c r="C31" s="118" t="s">
        <v>269</v>
      </c>
      <c r="D31" s="239"/>
      <c r="E31" s="119">
        <f>H31+K31+N31+Q31+T31</f>
        <v>911378.92</v>
      </c>
      <c r="F31" s="119">
        <f>I31+L31+O31+R31+U31</f>
        <v>896235.16</v>
      </c>
      <c r="G31" s="119">
        <f>J31+M31+P31+S31+V31</f>
        <v>896235.16</v>
      </c>
      <c r="H31" s="120">
        <v>911378.92</v>
      </c>
      <c r="I31" s="120">
        <v>896235.16</v>
      </c>
      <c r="J31" s="120">
        <v>896235.16</v>
      </c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</row>
    <row r="32" spans="1:39" s="122" customFormat="1" ht="24.75" customHeight="1" x14ac:dyDescent="0.2">
      <c r="A32" s="189" t="s">
        <v>242</v>
      </c>
      <c r="B32" s="190"/>
      <c r="C32" s="190"/>
      <c r="D32" s="238" t="s">
        <v>246</v>
      </c>
      <c r="E32" s="191">
        <f>E33</f>
        <v>0</v>
      </c>
      <c r="F32" s="191">
        <f t="shared" ref="F32:Y32" si="19">F33</f>
        <v>0</v>
      </c>
      <c r="G32" s="191">
        <f t="shared" si="19"/>
        <v>0</v>
      </c>
      <c r="H32" s="191">
        <f t="shared" si="19"/>
        <v>0</v>
      </c>
      <c r="I32" s="191">
        <f t="shared" si="19"/>
        <v>0</v>
      </c>
      <c r="J32" s="191">
        <f t="shared" si="19"/>
        <v>0</v>
      </c>
      <c r="K32" s="191">
        <f t="shared" si="19"/>
        <v>0</v>
      </c>
      <c r="L32" s="191">
        <f t="shared" si="19"/>
        <v>0</v>
      </c>
      <c r="M32" s="191">
        <f t="shared" si="19"/>
        <v>0</v>
      </c>
      <c r="N32" s="191">
        <f t="shared" si="19"/>
        <v>0</v>
      </c>
      <c r="O32" s="191">
        <f t="shared" si="19"/>
        <v>0</v>
      </c>
      <c r="P32" s="191">
        <f t="shared" si="19"/>
        <v>0</v>
      </c>
      <c r="Q32" s="191">
        <f t="shared" si="19"/>
        <v>0</v>
      </c>
      <c r="R32" s="191">
        <f t="shared" si="19"/>
        <v>0</v>
      </c>
      <c r="S32" s="191">
        <f t="shared" si="19"/>
        <v>0</v>
      </c>
      <c r="T32" s="191">
        <f t="shared" si="19"/>
        <v>0</v>
      </c>
      <c r="U32" s="191">
        <f t="shared" si="19"/>
        <v>0</v>
      </c>
      <c r="V32" s="191">
        <f t="shared" si="19"/>
        <v>0</v>
      </c>
      <c r="W32" s="191">
        <f t="shared" si="19"/>
        <v>0</v>
      </c>
      <c r="X32" s="191">
        <f t="shared" si="19"/>
        <v>0</v>
      </c>
      <c r="Y32" s="191">
        <f t="shared" si="19"/>
        <v>0</v>
      </c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</row>
    <row r="33" spans="1:39" s="122" customFormat="1" ht="14.25" customHeight="1" x14ac:dyDescent="0.2">
      <c r="A33" s="198" t="s">
        <v>273</v>
      </c>
      <c r="B33" s="198"/>
      <c r="C33" s="190" t="s">
        <v>272</v>
      </c>
      <c r="D33" s="238"/>
      <c r="E33" s="191">
        <f>SUM(E34:E37)</f>
        <v>0</v>
      </c>
      <c r="F33" s="191">
        <f>SUM(F34:F37)</f>
        <v>0</v>
      </c>
      <c r="G33" s="191">
        <f>SUM(G34:G37)</f>
        <v>0</v>
      </c>
      <c r="H33" s="191">
        <f t="shared" ref="H33:Y33" si="20">SUM(H34:H37)</f>
        <v>0</v>
      </c>
      <c r="I33" s="191">
        <f t="shared" si="20"/>
        <v>0</v>
      </c>
      <c r="J33" s="191">
        <f t="shared" si="20"/>
        <v>0</v>
      </c>
      <c r="K33" s="191">
        <f t="shared" si="20"/>
        <v>0</v>
      </c>
      <c r="L33" s="191">
        <f t="shared" si="20"/>
        <v>0</v>
      </c>
      <c r="M33" s="191">
        <f t="shared" si="20"/>
        <v>0</v>
      </c>
      <c r="N33" s="191">
        <f t="shared" si="20"/>
        <v>0</v>
      </c>
      <c r="O33" s="191">
        <f t="shared" si="20"/>
        <v>0</v>
      </c>
      <c r="P33" s="191">
        <f t="shared" si="20"/>
        <v>0</v>
      </c>
      <c r="Q33" s="191">
        <f t="shared" si="20"/>
        <v>0</v>
      </c>
      <c r="R33" s="191">
        <f t="shared" si="20"/>
        <v>0</v>
      </c>
      <c r="S33" s="191">
        <f t="shared" si="20"/>
        <v>0</v>
      </c>
      <c r="T33" s="191">
        <f t="shared" si="20"/>
        <v>0</v>
      </c>
      <c r="U33" s="191">
        <f t="shared" si="20"/>
        <v>0</v>
      </c>
      <c r="V33" s="191">
        <f t="shared" si="20"/>
        <v>0</v>
      </c>
      <c r="W33" s="191">
        <f t="shared" si="20"/>
        <v>0</v>
      </c>
      <c r="X33" s="191">
        <f t="shared" si="20"/>
        <v>0</v>
      </c>
      <c r="Y33" s="191">
        <f t="shared" si="20"/>
        <v>0</v>
      </c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</row>
    <row r="34" spans="1:39" s="122" customFormat="1" ht="24.75" customHeight="1" x14ac:dyDescent="0.2">
      <c r="A34" s="193" t="s">
        <v>275</v>
      </c>
      <c r="B34" s="193"/>
      <c r="C34" s="118" t="s">
        <v>278</v>
      </c>
      <c r="D34" s="239"/>
      <c r="E34" s="119">
        <f t="shared" ref="E34:G39" si="21">H34+K34+N34+Q34+T34</f>
        <v>0</v>
      </c>
      <c r="F34" s="119">
        <f t="shared" si="21"/>
        <v>0</v>
      </c>
      <c r="G34" s="119">
        <f t="shared" si="21"/>
        <v>0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</row>
    <row r="35" spans="1:39" s="122" customFormat="1" ht="24.75" customHeight="1" x14ac:dyDescent="0.2">
      <c r="A35" s="193" t="s">
        <v>276</v>
      </c>
      <c r="B35" s="193"/>
      <c r="C35" s="118" t="s">
        <v>279</v>
      </c>
      <c r="D35" s="239"/>
      <c r="E35" s="119">
        <f t="shared" si="21"/>
        <v>0</v>
      </c>
      <c r="F35" s="119">
        <f t="shared" si="21"/>
        <v>0</v>
      </c>
      <c r="G35" s="119">
        <f t="shared" si="21"/>
        <v>0</v>
      </c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</row>
    <row r="36" spans="1:39" s="122" customFormat="1" ht="24.75" customHeight="1" x14ac:dyDescent="0.2">
      <c r="A36" s="193" t="s">
        <v>274</v>
      </c>
      <c r="B36" s="193"/>
      <c r="C36" s="118" t="s">
        <v>280</v>
      </c>
      <c r="D36" s="239"/>
      <c r="E36" s="119">
        <f t="shared" si="21"/>
        <v>0</v>
      </c>
      <c r="F36" s="119">
        <f t="shared" si="21"/>
        <v>0</v>
      </c>
      <c r="G36" s="119">
        <f t="shared" si="21"/>
        <v>0</v>
      </c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</row>
    <row r="37" spans="1:39" s="122" customFormat="1" ht="24.75" customHeight="1" x14ac:dyDescent="0.2">
      <c r="A37" s="193" t="s">
        <v>277</v>
      </c>
      <c r="B37" s="193"/>
      <c r="C37" s="118" t="s">
        <v>281</v>
      </c>
      <c r="D37" s="239"/>
      <c r="E37" s="119">
        <f t="shared" si="21"/>
        <v>0</v>
      </c>
      <c r="F37" s="119">
        <f t="shared" si="21"/>
        <v>0</v>
      </c>
      <c r="G37" s="119">
        <f t="shared" si="21"/>
        <v>0</v>
      </c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</row>
    <row r="38" spans="1:39" s="122" customFormat="1" ht="36.75" customHeight="1" x14ac:dyDescent="0.2">
      <c r="A38" s="189" t="s">
        <v>241</v>
      </c>
      <c r="B38" s="190"/>
      <c r="C38" s="190"/>
      <c r="D38" s="238" t="s">
        <v>247</v>
      </c>
      <c r="E38" s="191">
        <f t="shared" si="21"/>
        <v>275236.43</v>
      </c>
      <c r="F38" s="191">
        <f t="shared" si="21"/>
        <v>290380.19</v>
      </c>
      <c r="G38" s="191">
        <f t="shared" si="21"/>
        <v>290380.19</v>
      </c>
      <c r="H38" s="192">
        <f>H39</f>
        <v>275236.43</v>
      </c>
      <c r="I38" s="192">
        <f t="shared" ref="I38:Y38" si="22">I39</f>
        <v>290380.19</v>
      </c>
      <c r="J38" s="192">
        <f t="shared" si="22"/>
        <v>290380.19</v>
      </c>
      <c r="K38" s="192">
        <f t="shared" si="22"/>
        <v>0</v>
      </c>
      <c r="L38" s="192">
        <f t="shared" si="22"/>
        <v>0</v>
      </c>
      <c r="M38" s="192">
        <f t="shared" si="22"/>
        <v>0</v>
      </c>
      <c r="N38" s="192">
        <f t="shared" si="22"/>
        <v>0</v>
      </c>
      <c r="O38" s="192">
        <f t="shared" si="22"/>
        <v>0</v>
      </c>
      <c r="P38" s="192">
        <f t="shared" si="22"/>
        <v>0</v>
      </c>
      <c r="Q38" s="192">
        <f t="shared" si="22"/>
        <v>0</v>
      </c>
      <c r="R38" s="192">
        <f t="shared" si="22"/>
        <v>0</v>
      </c>
      <c r="S38" s="192">
        <f t="shared" si="22"/>
        <v>0</v>
      </c>
      <c r="T38" s="192">
        <f t="shared" si="22"/>
        <v>0</v>
      </c>
      <c r="U38" s="192">
        <f t="shared" si="22"/>
        <v>0</v>
      </c>
      <c r="V38" s="192">
        <f t="shared" si="22"/>
        <v>0</v>
      </c>
      <c r="W38" s="192">
        <f t="shared" si="22"/>
        <v>0</v>
      </c>
      <c r="X38" s="192">
        <f t="shared" si="22"/>
        <v>0</v>
      </c>
      <c r="Y38" s="192">
        <f t="shared" si="22"/>
        <v>0</v>
      </c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</row>
    <row r="39" spans="1:39" s="122" customFormat="1" ht="15" customHeight="1" x14ac:dyDescent="0.2">
      <c r="A39" s="117" t="s">
        <v>282</v>
      </c>
      <c r="B39" s="118"/>
      <c r="C39" s="118" t="s">
        <v>283</v>
      </c>
      <c r="D39" s="239"/>
      <c r="E39" s="119">
        <f t="shared" si="21"/>
        <v>275236.43</v>
      </c>
      <c r="F39" s="119">
        <f t="shared" si="21"/>
        <v>290380.19</v>
      </c>
      <c r="G39" s="119">
        <f t="shared" si="21"/>
        <v>290380.19</v>
      </c>
      <c r="H39" s="120">
        <v>275236.43</v>
      </c>
      <c r="I39" s="120">
        <v>290380.19</v>
      </c>
      <c r="J39" s="120">
        <v>290380.19</v>
      </c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</row>
    <row r="40" spans="1:39" s="24" customFormat="1" ht="167.25" customHeight="1" x14ac:dyDescent="0.2">
      <c r="A40" s="53" t="s">
        <v>130</v>
      </c>
      <c r="B40" s="50"/>
      <c r="C40" s="50"/>
      <c r="D40" s="237" t="s">
        <v>131</v>
      </c>
      <c r="E40" s="104">
        <f>E41</f>
        <v>21455944.32</v>
      </c>
      <c r="F40" s="104">
        <f>F41</f>
        <v>22342744.32</v>
      </c>
      <c r="G40" s="104">
        <f>G41</f>
        <v>23305644.32</v>
      </c>
      <c r="H40" s="104">
        <f>H41</f>
        <v>21455944.32</v>
      </c>
      <c r="I40" s="104">
        <f t="shared" ref="H40:W41" si="23">I41</f>
        <v>22342744.32</v>
      </c>
      <c r="J40" s="104">
        <f t="shared" si="23"/>
        <v>23305644.32</v>
      </c>
      <c r="K40" s="104">
        <f t="shared" si="23"/>
        <v>0</v>
      </c>
      <c r="L40" s="104">
        <f t="shared" si="23"/>
        <v>0</v>
      </c>
      <c r="M40" s="104">
        <f t="shared" si="23"/>
        <v>0</v>
      </c>
      <c r="N40" s="104">
        <f t="shared" si="23"/>
        <v>0</v>
      </c>
      <c r="O40" s="104">
        <f t="shared" si="23"/>
        <v>0</v>
      </c>
      <c r="P40" s="104">
        <f t="shared" si="23"/>
        <v>0</v>
      </c>
      <c r="Q40" s="104">
        <f t="shared" si="23"/>
        <v>0</v>
      </c>
      <c r="R40" s="104">
        <f t="shared" si="23"/>
        <v>0</v>
      </c>
      <c r="S40" s="104">
        <f t="shared" si="23"/>
        <v>0</v>
      </c>
      <c r="T40" s="104">
        <f t="shared" si="23"/>
        <v>0</v>
      </c>
      <c r="U40" s="104">
        <f t="shared" si="23"/>
        <v>0</v>
      </c>
      <c r="V40" s="104">
        <f t="shared" si="23"/>
        <v>0</v>
      </c>
      <c r="W40" s="104">
        <f t="shared" si="23"/>
        <v>0</v>
      </c>
      <c r="X40" s="104">
        <f t="shared" ref="X40:Y41" si="24">X41</f>
        <v>0</v>
      </c>
      <c r="Y40" s="104">
        <f t="shared" si="24"/>
        <v>0</v>
      </c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</row>
    <row r="41" spans="1:39" s="24" customFormat="1" ht="57" customHeight="1" x14ac:dyDescent="0.2">
      <c r="A41" s="49" t="s">
        <v>244</v>
      </c>
      <c r="B41" s="50"/>
      <c r="C41" s="50"/>
      <c r="D41" s="237" t="s">
        <v>203</v>
      </c>
      <c r="E41" s="104">
        <f>E42</f>
        <v>21455944.32</v>
      </c>
      <c r="F41" s="104">
        <f t="shared" ref="F41:G41" si="25">F42</f>
        <v>22342744.32</v>
      </c>
      <c r="G41" s="104">
        <f t="shared" si="25"/>
        <v>23305644.32</v>
      </c>
      <c r="H41" s="104">
        <f t="shared" si="23"/>
        <v>21455944.32</v>
      </c>
      <c r="I41" s="104">
        <f t="shared" si="23"/>
        <v>22342744.32</v>
      </c>
      <c r="J41" s="104">
        <f t="shared" si="23"/>
        <v>23305644.32</v>
      </c>
      <c r="K41" s="104">
        <f t="shared" si="23"/>
        <v>0</v>
      </c>
      <c r="L41" s="104">
        <f t="shared" si="23"/>
        <v>0</v>
      </c>
      <c r="M41" s="104">
        <f t="shared" si="23"/>
        <v>0</v>
      </c>
      <c r="N41" s="104">
        <f t="shared" si="23"/>
        <v>0</v>
      </c>
      <c r="O41" s="104">
        <f t="shared" si="23"/>
        <v>0</v>
      </c>
      <c r="P41" s="104">
        <f t="shared" si="23"/>
        <v>0</v>
      </c>
      <c r="Q41" s="104">
        <f t="shared" si="23"/>
        <v>0</v>
      </c>
      <c r="R41" s="104">
        <f t="shared" si="23"/>
        <v>0</v>
      </c>
      <c r="S41" s="104">
        <f t="shared" si="23"/>
        <v>0</v>
      </c>
      <c r="T41" s="104">
        <f t="shared" si="23"/>
        <v>0</v>
      </c>
      <c r="U41" s="104">
        <f t="shared" si="23"/>
        <v>0</v>
      </c>
      <c r="V41" s="104">
        <f t="shared" si="23"/>
        <v>0</v>
      </c>
      <c r="W41" s="104">
        <f t="shared" si="23"/>
        <v>0</v>
      </c>
      <c r="X41" s="104">
        <f t="shared" si="24"/>
        <v>0</v>
      </c>
      <c r="Y41" s="104">
        <f t="shared" si="24"/>
        <v>0</v>
      </c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</row>
    <row r="42" spans="1:39" s="24" customFormat="1" ht="19.5" customHeight="1" x14ac:dyDescent="0.2">
      <c r="A42" s="49" t="s">
        <v>200</v>
      </c>
      <c r="B42" s="50"/>
      <c r="C42" s="50"/>
      <c r="D42" s="237" t="s">
        <v>204</v>
      </c>
      <c r="E42" s="105">
        <f>E43+E45+E51</f>
        <v>21455944.32</v>
      </c>
      <c r="F42" s="105">
        <f t="shared" ref="F42:Y42" si="26">F43+F45+F51</f>
        <v>22342744.32</v>
      </c>
      <c r="G42" s="105">
        <f t="shared" si="26"/>
        <v>23305644.32</v>
      </c>
      <c r="H42" s="105">
        <f t="shared" si="26"/>
        <v>21455944.32</v>
      </c>
      <c r="I42" s="105">
        <f t="shared" si="26"/>
        <v>22342744.32</v>
      </c>
      <c r="J42" s="105">
        <f t="shared" si="26"/>
        <v>23305644.32</v>
      </c>
      <c r="K42" s="105">
        <f t="shared" si="26"/>
        <v>0</v>
      </c>
      <c r="L42" s="105">
        <f t="shared" si="26"/>
        <v>0</v>
      </c>
      <c r="M42" s="105">
        <f t="shared" si="26"/>
        <v>0</v>
      </c>
      <c r="N42" s="105">
        <f t="shared" si="26"/>
        <v>0</v>
      </c>
      <c r="O42" s="105">
        <f t="shared" si="26"/>
        <v>0</v>
      </c>
      <c r="P42" s="105">
        <f t="shared" si="26"/>
        <v>0</v>
      </c>
      <c r="Q42" s="105">
        <f t="shared" si="26"/>
        <v>0</v>
      </c>
      <c r="R42" s="105">
        <f t="shared" si="26"/>
        <v>0</v>
      </c>
      <c r="S42" s="105">
        <f t="shared" si="26"/>
        <v>0</v>
      </c>
      <c r="T42" s="105">
        <f t="shared" si="26"/>
        <v>0</v>
      </c>
      <c r="U42" s="105">
        <f t="shared" si="26"/>
        <v>0</v>
      </c>
      <c r="V42" s="105">
        <f t="shared" si="26"/>
        <v>0</v>
      </c>
      <c r="W42" s="105">
        <f t="shared" si="26"/>
        <v>0</v>
      </c>
      <c r="X42" s="105">
        <f t="shared" si="26"/>
        <v>0</v>
      </c>
      <c r="Y42" s="105">
        <f t="shared" si="26"/>
        <v>0</v>
      </c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</row>
    <row r="43" spans="1:39" s="116" customFormat="1" ht="15.75" customHeight="1" x14ac:dyDescent="0.2">
      <c r="A43" s="189" t="s">
        <v>243</v>
      </c>
      <c r="B43" s="190"/>
      <c r="C43" s="190" t="s">
        <v>270</v>
      </c>
      <c r="D43" s="238" t="s">
        <v>178</v>
      </c>
      <c r="E43" s="191">
        <f>E44</f>
        <v>16479219.91</v>
      </c>
      <c r="F43" s="191">
        <f>F44</f>
        <v>16875184.539999999</v>
      </c>
      <c r="G43" s="191">
        <f>G44</f>
        <v>17602450.400000002</v>
      </c>
      <c r="H43" s="192">
        <f>H44</f>
        <v>16479219.91</v>
      </c>
      <c r="I43" s="192">
        <f t="shared" ref="I43" si="27">I44</f>
        <v>16875184.539999999</v>
      </c>
      <c r="J43" s="192">
        <f t="shared" ref="J43" si="28">J44</f>
        <v>17602450.400000002</v>
      </c>
      <c r="K43" s="192">
        <f t="shared" ref="K43" si="29">K44</f>
        <v>0</v>
      </c>
      <c r="L43" s="192">
        <f t="shared" ref="L43" si="30">L44</f>
        <v>0</v>
      </c>
      <c r="M43" s="192">
        <f t="shared" ref="M43" si="31">M44</f>
        <v>0</v>
      </c>
      <c r="N43" s="192">
        <f t="shared" ref="N43" si="32">N44</f>
        <v>0</v>
      </c>
      <c r="O43" s="192">
        <f t="shared" ref="O43" si="33">O44</f>
        <v>0</v>
      </c>
      <c r="P43" s="192">
        <f t="shared" ref="P43" si="34">P44</f>
        <v>0</v>
      </c>
      <c r="Q43" s="192">
        <f>Q44</f>
        <v>0</v>
      </c>
      <c r="R43" s="192">
        <f>R44</f>
        <v>0</v>
      </c>
      <c r="S43" s="192">
        <f t="shared" ref="S43" si="35">S44</f>
        <v>0</v>
      </c>
      <c r="T43" s="192">
        <f t="shared" ref="T43" si="36">T44</f>
        <v>0</v>
      </c>
      <c r="U43" s="192">
        <f t="shared" ref="U43" si="37">U44</f>
        <v>0</v>
      </c>
      <c r="V43" s="192">
        <f t="shared" ref="V43" si="38">V44</f>
        <v>0</v>
      </c>
      <c r="W43" s="192">
        <f t="shared" ref="W43" si="39">W44</f>
        <v>0</v>
      </c>
      <c r="X43" s="192">
        <f t="shared" ref="X43" si="40">X44</f>
        <v>0</v>
      </c>
      <c r="Y43" s="192">
        <f t="shared" ref="Y43" si="41">Y44</f>
        <v>0</v>
      </c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</row>
    <row r="44" spans="1:39" s="116" customFormat="1" ht="15.75" customHeight="1" x14ac:dyDescent="0.2">
      <c r="A44" s="117" t="s">
        <v>271</v>
      </c>
      <c r="B44" s="118"/>
      <c r="C44" s="118" t="s">
        <v>269</v>
      </c>
      <c r="D44" s="239"/>
      <c r="E44" s="119">
        <f>H44+K44+N44+Q44+T44</f>
        <v>16479219.91</v>
      </c>
      <c r="F44" s="119">
        <f>I44+L44+O44+R44+U44</f>
        <v>16875184.539999999</v>
      </c>
      <c r="G44" s="119">
        <f>J44+M44+P44+S44+V44</f>
        <v>17602450.400000002</v>
      </c>
      <c r="H44" s="120">
        <v>16479219.91</v>
      </c>
      <c r="I44" s="120">
        <f>16205396.01+622960.73+46827.8</f>
        <v>16875184.539999999</v>
      </c>
      <c r="J44" s="120">
        <f>16205396.01+1350226.59+46827.8</f>
        <v>17602450.400000002</v>
      </c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</row>
    <row r="45" spans="1:39" s="116" customFormat="1" ht="15.75" customHeight="1" x14ac:dyDescent="0.2">
      <c r="A45" s="189" t="s">
        <v>242</v>
      </c>
      <c r="B45" s="190"/>
      <c r="C45" s="190"/>
      <c r="D45" s="238" t="s">
        <v>179</v>
      </c>
      <c r="E45" s="191">
        <f>E46</f>
        <v>0</v>
      </c>
      <c r="F45" s="191">
        <f t="shared" ref="F45" si="42">F46</f>
        <v>0</v>
      </c>
      <c r="G45" s="191">
        <f t="shared" ref="G45" si="43">G46</f>
        <v>0</v>
      </c>
      <c r="H45" s="191">
        <f t="shared" ref="H45" si="44">H46</f>
        <v>0</v>
      </c>
      <c r="I45" s="191">
        <f t="shared" ref="I45" si="45">I46</f>
        <v>0</v>
      </c>
      <c r="J45" s="191">
        <f t="shared" ref="J45" si="46">J46</f>
        <v>0</v>
      </c>
      <c r="K45" s="191">
        <f t="shared" ref="K45" si="47">K46</f>
        <v>0</v>
      </c>
      <c r="L45" s="191">
        <f t="shared" ref="L45" si="48">L46</f>
        <v>0</v>
      </c>
      <c r="M45" s="191">
        <f t="shared" ref="M45" si="49">M46</f>
        <v>0</v>
      </c>
      <c r="N45" s="191">
        <f t="shared" ref="N45" si="50">N46</f>
        <v>0</v>
      </c>
      <c r="O45" s="191">
        <f t="shared" ref="O45" si="51">O46</f>
        <v>0</v>
      </c>
      <c r="P45" s="191">
        <f t="shared" ref="P45" si="52">P46</f>
        <v>0</v>
      </c>
      <c r="Q45" s="191">
        <f t="shared" ref="Q45" si="53">Q46</f>
        <v>0</v>
      </c>
      <c r="R45" s="191">
        <f>R46</f>
        <v>0</v>
      </c>
      <c r="S45" s="191">
        <f t="shared" ref="S45" si="54">S46</f>
        <v>0</v>
      </c>
      <c r="T45" s="191">
        <f t="shared" ref="T45" si="55">T46</f>
        <v>0</v>
      </c>
      <c r="U45" s="191">
        <f t="shared" ref="U45" si="56">U46</f>
        <v>0</v>
      </c>
      <c r="V45" s="191">
        <f t="shared" ref="V45" si="57">V46</f>
        <v>0</v>
      </c>
      <c r="W45" s="191">
        <f t="shared" ref="W45" si="58">W46</f>
        <v>0</v>
      </c>
      <c r="X45" s="191">
        <f t="shared" ref="X45" si="59">X46</f>
        <v>0</v>
      </c>
      <c r="Y45" s="191">
        <f t="shared" ref="Y45" si="60">Y46</f>
        <v>0</v>
      </c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6" spans="1:39" s="116" customFormat="1" x14ac:dyDescent="0.2">
      <c r="A46" s="194" t="s">
        <v>273</v>
      </c>
      <c r="B46" s="194"/>
      <c r="C46" s="196" t="s">
        <v>272</v>
      </c>
      <c r="D46" s="240"/>
      <c r="E46" s="195">
        <f>SUM(E47:E50)</f>
        <v>0</v>
      </c>
      <c r="F46" s="195">
        <f>SUM(F47:F50)</f>
        <v>0</v>
      </c>
      <c r="G46" s="195">
        <f>SUM(G47:G50)</f>
        <v>0</v>
      </c>
      <c r="H46" s="195">
        <f t="shared" ref="H46" si="61">SUM(H47:H50)</f>
        <v>0</v>
      </c>
      <c r="I46" s="195">
        <f t="shared" ref="I46" si="62">SUM(I47:I50)</f>
        <v>0</v>
      </c>
      <c r="J46" s="195">
        <f t="shared" ref="J46" si="63">SUM(J47:J50)</f>
        <v>0</v>
      </c>
      <c r="K46" s="195">
        <f t="shared" ref="K46" si="64">SUM(K47:K50)</f>
        <v>0</v>
      </c>
      <c r="L46" s="195">
        <f t="shared" ref="L46" si="65">SUM(L47:L50)</f>
        <v>0</v>
      </c>
      <c r="M46" s="195">
        <f t="shared" ref="M46" si="66">SUM(M47:M50)</f>
        <v>0</v>
      </c>
      <c r="N46" s="195">
        <f t="shared" ref="N46" si="67">SUM(N47:N50)</f>
        <v>0</v>
      </c>
      <c r="O46" s="195">
        <f t="shared" ref="O46" si="68">SUM(O47:O50)</f>
        <v>0</v>
      </c>
      <c r="P46" s="195">
        <f t="shared" ref="P46" si="69">SUM(P47:P50)</f>
        <v>0</v>
      </c>
      <c r="Q46" s="195">
        <f t="shared" ref="Q46" si="70">SUM(Q47:Q50)</f>
        <v>0</v>
      </c>
      <c r="R46" s="195">
        <f>SUM(R47:R50)</f>
        <v>0</v>
      </c>
      <c r="S46" s="195">
        <f t="shared" ref="S46" si="71">SUM(S47:S50)</f>
        <v>0</v>
      </c>
      <c r="T46" s="195">
        <f t="shared" ref="T46" si="72">SUM(T47:T50)</f>
        <v>0</v>
      </c>
      <c r="U46" s="195">
        <f t="shared" ref="U46" si="73">SUM(U47:U50)</f>
        <v>0</v>
      </c>
      <c r="V46" s="195">
        <f t="shared" ref="V46" si="74">SUM(V47:V50)</f>
        <v>0</v>
      </c>
      <c r="W46" s="195">
        <f t="shared" ref="W46" si="75">SUM(W47:W50)</f>
        <v>0</v>
      </c>
      <c r="X46" s="195">
        <f t="shared" ref="X46" si="76">SUM(X47:X50)</f>
        <v>0</v>
      </c>
      <c r="Y46" s="195">
        <f t="shared" ref="Y46" si="77">SUM(Y47:Y50)</f>
        <v>0</v>
      </c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39" s="116" customFormat="1" x14ac:dyDescent="0.2">
      <c r="A47" s="193" t="s">
        <v>275</v>
      </c>
      <c r="B47" s="193"/>
      <c r="C47" s="118" t="s">
        <v>278</v>
      </c>
      <c r="D47" s="239"/>
      <c r="E47" s="119">
        <f t="shared" ref="E47:G50" si="78">H47+K47+N47+Q47+T47</f>
        <v>0</v>
      </c>
      <c r="F47" s="119">
        <f t="shared" si="78"/>
        <v>0</v>
      </c>
      <c r="G47" s="119">
        <f t="shared" si="78"/>
        <v>0</v>
      </c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</row>
    <row r="48" spans="1:39" s="116" customFormat="1" x14ac:dyDescent="0.2">
      <c r="A48" s="193" t="s">
        <v>276</v>
      </c>
      <c r="B48" s="193"/>
      <c r="C48" s="118" t="s">
        <v>279</v>
      </c>
      <c r="D48" s="239"/>
      <c r="E48" s="119">
        <f t="shared" si="78"/>
        <v>0</v>
      </c>
      <c r="F48" s="119">
        <f t="shared" si="78"/>
        <v>0</v>
      </c>
      <c r="G48" s="119">
        <f t="shared" si="78"/>
        <v>0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</row>
    <row r="49" spans="1:39" s="116" customFormat="1" x14ac:dyDescent="0.2">
      <c r="A49" s="193" t="s">
        <v>274</v>
      </c>
      <c r="B49" s="193"/>
      <c r="C49" s="118" t="s">
        <v>280</v>
      </c>
      <c r="D49" s="239"/>
      <c r="E49" s="119">
        <f t="shared" si="78"/>
        <v>0</v>
      </c>
      <c r="F49" s="119">
        <f t="shared" si="78"/>
        <v>0</v>
      </c>
      <c r="G49" s="119">
        <f t="shared" si="78"/>
        <v>0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</row>
    <row r="50" spans="1:39" s="116" customFormat="1" x14ac:dyDescent="0.2">
      <c r="A50" s="193" t="s">
        <v>277</v>
      </c>
      <c r="B50" s="193"/>
      <c r="C50" s="118" t="s">
        <v>281</v>
      </c>
      <c r="D50" s="239"/>
      <c r="E50" s="119">
        <f t="shared" si="78"/>
        <v>0</v>
      </c>
      <c r="F50" s="119">
        <f t="shared" si="78"/>
        <v>0</v>
      </c>
      <c r="G50" s="119">
        <f t="shared" si="78"/>
        <v>0</v>
      </c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</row>
    <row r="51" spans="1:39" s="116" customFormat="1" ht="22.5" x14ac:dyDescent="0.2">
      <c r="A51" s="189" t="s">
        <v>241</v>
      </c>
      <c r="B51" s="190"/>
      <c r="C51" s="190">
        <v>213</v>
      </c>
      <c r="D51" s="238" t="s">
        <v>180</v>
      </c>
      <c r="E51" s="191">
        <f t="shared" ref="E51:K51" si="79">E52</f>
        <v>4976724.41</v>
      </c>
      <c r="F51" s="191">
        <f t="shared" si="79"/>
        <v>5467559.7799999993</v>
      </c>
      <c r="G51" s="191">
        <f t="shared" si="79"/>
        <v>5703193.9199999999</v>
      </c>
      <c r="H51" s="191">
        <f t="shared" si="79"/>
        <v>4976724.41</v>
      </c>
      <c r="I51" s="191">
        <f t="shared" si="79"/>
        <v>5467559.7799999993</v>
      </c>
      <c r="J51" s="191">
        <f t="shared" si="79"/>
        <v>5703193.9199999999</v>
      </c>
      <c r="K51" s="191">
        <f t="shared" si="79"/>
        <v>0</v>
      </c>
      <c r="L51" s="191">
        <f t="shared" ref="L51:Q51" si="80">L52</f>
        <v>0</v>
      </c>
      <c r="M51" s="191">
        <f t="shared" si="80"/>
        <v>0</v>
      </c>
      <c r="N51" s="191">
        <f t="shared" si="80"/>
        <v>0</v>
      </c>
      <c r="O51" s="191">
        <f t="shared" si="80"/>
        <v>0</v>
      </c>
      <c r="P51" s="191">
        <f t="shared" si="80"/>
        <v>0</v>
      </c>
      <c r="Q51" s="191">
        <f t="shared" si="80"/>
        <v>0</v>
      </c>
      <c r="R51" s="191">
        <f t="shared" ref="R51:Y51" si="81">R52</f>
        <v>0</v>
      </c>
      <c r="S51" s="191">
        <f t="shared" si="81"/>
        <v>0</v>
      </c>
      <c r="T51" s="191">
        <f t="shared" si="81"/>
        <v>0</v>
      </c>
      <c r="U51" s="191">
        <f t="shared" si="81"/>
        <v>0</v>
      </c>
      <c r="V51" s="191">
        <f t="shared" si="81"/>
        <v>0</v>
      </c>
      <c r="W51" s="191">
        <f t="shared" si="81"/>
        <v>0</v>
      </c>
      <c r="X51" s="191">
        <f t="shared" si="81"/>
        <v>0</v>
      </c>
      <c r="Y51" s="191">
        <f t="shared" si="81"/>
        <v>0</v>
      </c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</row>
    <row r="52" spans="1:39" s="116" customFormat="1" x14ac:dyDescent="0.2">
      <c r="A52" s="117" t="s">
        <v>282</v>
      </c>
      <c r="B52" s="118"/>
      <c r="C52" s="118" t="s">
        <v>283</v>
      </c>
      <c r="D52" s="239"/>
      <c r="E52" s="119">
        <f>H52+K52+N52+Q52+T52</f>
        <v>4976724.41</v>
      </c>
      <c r="F52" s="119">
        <f>I52+L52+O52+R52+U52</f>
        <v>5467559.7799999993</v>
      </c>
      <c r="G52" s="119">
        <f>J52+M52+P52+S52+V52</f>
        <v>5703193.9199999999</v>
      </c>
      <c r="H52" s="120">
        <v>4976724.41</v>
      </c>
      <c r="I52" s="120">
        <f>5250548.31+201839.27+15172.2</f>
        <v>5467559.7799999993</v>
      </c>
      <c r="J52" s="120">
        <f>5250548.31+437473.41+15172.2</f>
        <v>5703193.9199999999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</row>
    <row r="53" spans="1:39" s="126" customFormat="1" ht="63" x14ac:dyDescent="0.2">
      <c r="A53" s="134" t="s">
        <v>151</v>
      </c>
      <c r="B53" s="135"/>
      <c r="C53" s="135"/>
      <c r="D53" s="241" t="s">
        <v>152</v>
      </c>
      <c r="E53" s="136">
        <f>E54</f>
        <v>13100</v>
      </c>
      <c r="F53" s="136">
        <f t="shared" ref="F53:G54" si="82">F54</f>
        <v>0</v>
      </c>
      <c r="G53" s="136">
        <f t="shared" si="82"/>
        <v>0</v>
      </c>
      <c r="H53" s="136">
        <f t="shared" ref="H53:W54" si="83">H54</f>
        <v>0</v>
      </c>
      <c r="I53" s="136">
        <f t="shared" si="83"/>
        <v>0</v>
      </c>
      <c r="J53" s="136">
        <f t="shared" si="83"/>
        <v>0</v>
      </c>
      <c r="K53" s="136">
        <f t="shared" si="83"/>
        <v>13100</v>
      </c>
      <c r="L53" s="136">
        <f t="shared" si="83"/>
        <v>0</v>
      </c>
      <c r="M53" s="136">
        <f t="shared" si="83"/>
        <v>0</v>
      </c>
      <c r="N53" s="136">
        <f t="shared" si="83"/>
        <v>0</v>
      </c>
      <c r="O53" s="136">
        <f t="shared" si="83"/>
        <v>0</v>
      </c>
      <c r="P53" s="136">
        <f t="shared" si="83"/>
        <v>0</v>
      </c>
      <c r="Q53" s="136">
        <f t="shared" si="83"/>
        <v>0</v>
      </c>
      <c r="R53" s="136">
        <f t="shared" si="83"/>
        <v>0</v>
      </c>
      <c r="S53" s="136">
        <f t="shared" si="83"/>
        <v>0</v>
      </c>
      <c r="T53" s="136">
        <f t="shared" si="83"/>
        <v>0</v>
      </c>
      <c r="U53" s="136">
        <f t="shared" si="83"/>
        <v>0</v>
      </c>
      <c r="V53" s="136">
        <f t="shared" si="83"/>
        <v>0</v>
      </c>
      <c r="W53" s="136">
        <f t="shared" si="83"/>
        <v>0</v>
      </c>
      <c r="X53" s="136">
        <f t="shared" ref="X53:Y54" si="84">X54</f>
        <v>0</v>
      </c>
      <c r="Y53" s="136">
        <f t="shared" si="84"/>
        <v>0</v>
      </c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</row>
    <row r="54" spans="1:39" s="126" customFormat="1" ht="24.75" customHeight="1" x14ac:dyDescent="0.2">
      <c r="A54" s="137" t="s">
        <v>202</v>
      </c>
      <c r="B54" s="135"/>
      <c r="C54" s="135"/>
      <c r="D54" s="241" t="s">
        <v>205</v>
      </c>
      <c r="E54" s="136">
        <f>E55</f>
        <v>13100</v>
      </c>
      <c r="F54" s="136">
        <f t="shared" si="82"/>
        <v>0</v>
      </c>
      <c r="G54" s="136">
        <f t="shared" si="82"/>
        <v>0</v>
      </c>
      <c r="H54" s="136">
        <f t="shared" si="83"/>
        <v>0</v>
      </c>
      <c r="I54" s="136">
        <f t="shared" si="83"/>
        <v>0</v>
      </c>
      <c r="J54" s="136">
        <f t="shared" si="83"/>
        <v>0</v>
      </c>
      <c r="K54" s="136">
        <f t="shared" si="83"/>
        <v>13100</v>
      </c>
      <c r="L54" s="136">
        <f t="shared" si="83"/>
        <v>0</v>
      </c>
      <c r="M54" s="136">
        <f t="shared" si="83"/>
        <v>0</v>
      </c>
      <c r="N54" s="136">
        <f t="shared" si="83"/>
        <v>0</v>
      </c>
      <c r="O54" s="136">
        <f t="shared" si="83"/>
        <v>0</v>
      </c>
      <c r="P54" s="136">
        <f t="shared" si="83"/>
        <v>0</v>
      </c>
      <c r="Q54" s="136">
        <f t="shared" si="83"/>
        <v>0</v>
      </c>
      <c r="R54" s="136">
        <f t="shared" si="83"/>
        <v>0</v>
      </c>
      <c r="S54" s="136">
        <f t="shared" si="83"/>
        <v>0</v>
      </c>
      <c r="T54" s="136">
        <f t="shared" si="83"/>
        <v>0</v>
      </c>
      <c r="U54" s="136">
        <f t="shared" si="83"/>
        <v>0</v>
      </c>
      <c r="V54" s="136">
        <f t="shared" si="83"/>
        <v>0</v>
      </c>
      <c r="W54" s="136">
        <f t="shared" si="83"/>
        <v>0</v>
      </c>
      <c r="X54" s="136">
        <f t="shared" si="84"/>
        <v>0</v>
      </c>
      <c r="Y54" s="136">
        <f t="shared" si="84"/>
        <v>0</v>
      </c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</row>
    <row r="55" spans="1:39" s="126" customFormat="1" ht="15" customHeight="1" x14ac:dyDescent="0.2">
      <c r="A55" s="137" t="s">
        <v>200</v>
      </c>
      <c r="B55" s="135"/>
      <c r="C55" s="135"/>
      <c r="D55" s="241" t="s">
        <v>206</v>
      </c>
      <c r="E55" s="136">
        <f>E56+E58</f>
        <v>13100</v>
      </c>
      <c r="F55" s="136">
        <f t="shared" ref="F55:Y55" si="85">F56+F58</f>
        <v>0</v>
      </c>
      <c r="G55" s="136">
        <f t="shared" si="85"/>
        <v>0</v>
      </c>
      <c r="H55" s="136">
        <f t="shared" si="85"/>
        <v>0</v>
      </c>
      <c r="I55" s="136">
        <f t="shared" si="85"/>
        <v>0</v>
      </c>
      <c r="J55" s="136">
        <f t="shared" si="85"/>
        <v>0</v>
      </c>
      <c r="K55" s="136">
        <f t="shared" si="85"/>
        <v>13100</v>
      </c>
      <c r="L55" s="136">
        <f t="shared" si="85"/>
        <v>0</v>
      </c>
      <c r="M55" s="136">
        <f t="shared" si="85"/>
        <v>0</v>
      </c>
      <c r="N55" s="136">
        <f t="shared" si="85"/>
        <v>0</v>
      </c>
      <c r="O55" s="136">
        <f t="shared" si="85"/>
        <v>0</v>
      </c>
      <c r="P55" s="136">
        <f t="shared" si="85"/>
        <v>0</v>
      </c>
      <c r="Q55" s="136">
        <f t="shared" si="85"/>
        <v>0</v>
      </c>
      <c r="R55" s="136">
        <f t="shared" si="85"/>
        <v>0</v>
      </c>
      <c r="S55" s="136">
        <f t="shared" si="85"/>
        <v>0</v>
      </c>
      <c r="T55" s="136">
        <f t="shared" si="85"/>
        <v>0</v>
      </c>
      <c r="U55" s="136">
        <f>U56+U58</f>
        <v>0</v>
      </c>
      <c r="V55" s="136">
        <f t="shared" si="85"/>
        <v>0</v>
      </c>
      <c r="W55" s="136">
        <f t="shared" si="85"/>
        <v>0</v>
      </c>
      <c r="X55" s="136">
        <f t="shared" si="85"/>
        <v>0</v>
      </c>
      <c r="Y55" s="136">
        <f t="shared" si="85"/>
        <v>0</v>
      </c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</row>
    <row r="56" spans="1:39" s="126" customFormat="1" ht="21" customHeight="1" x14ac:dyDescent="0.2">
      <c r="A56" s="189" t="s">
        <v>243</v>
      </c>
      <c r="B56" s="190"/>
      <c r="C56" s="190" t="s">
        <v>270</v>
      </c>
      <c r="D56" s="238" t="s">
        <v>181</v>
      </c>
      <c r="E56" s="191">
        <f>E57</f>
        <v>10061.44</v>
      </c>
      <c r="F56" s="191">
        <f>F57</f>
        <v>0</v>
      </c>
      <c r="G56" s="191">
        <f>G57</f>
        <v>0</v>
      </c>
      <c r="H56" s="192">
        <f>H57</f>
        <v>0</v>
      </c>
      <c r="I56" s="192">
        <f t="shared" ref="I56" si="86">I57</f>
        <v>0</v>
      </c>
      <c r="J56" s="192">
        <f t="shared" ref="J56" si="87">J57</f>
        <v>0</v>
      </c>
      <c r="K56" s="192">
        <f t="shared" ref="K56" si="88">K57</f>
        <v>10061.44</v>
      </c>
      <c r="L56" s="192">
        <f t="shared" ref="L56" si="89">L57</f>
        <v>0</v>
      </c>
      <c r="M56" s="192">
        <f t="shared" ref="M56" si="90">M57</f>
        <v>0</v>
      </c>
      <c r="N56" s="192">
        <f t="shared" ref="N56" si="91">N57</f>
        <v>0</v>
      </c>
      <c r="O56" s="192">
        <f t="shared" ref="O56" si="92">O57</f>
        <v>0</v>
      </c>
      <c r="P56" s="192">
        <f t="shared" ref="P56" si="93">P57</f>
        <v>0</v>
      </c>
      <c r="Q56" s="192">
        <f>Q57</f>
        <v>0</v>
      </c>
      <c r="R56" s="192">
        <f>R57</f>
        <v>0</v>
      </c>
      <c r="S56" s="192">
        <f t="shared" ref="S56" si="94">S57</f>
        <v>0</v>
      </c>
      <c r="T56" s="192">
        <f t="shared" ref="T56" si="95">T57</f>
        <v>0</v>
      </c>
      <c r="U56" s="192">
        <f t="shared" ref="U56" si="96">U57</f>
        <v>0</v>
      </c>
      <c r="V56" s="192">
        <f t="shared" ref="V56" si="97">V57</f>
        <v>0</v>
      </c>
      <c r="W56" s="192">
        <f t="shared" ref="W56" si="98">W57</f>
        <v>0</v>
      </c>
      <c r="X56" s="192">
        <f t="shared" ref="X56" si="99">X57</f>
        <v>0</v>
      </c>
      <c r="Y56" s="192">
        <f t="shared" ref="Y56" si="100">Y57</f>
        <v>0</v>
      </c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</row>
    <row r="57" spans="1:39" s="126" customFormat="1" ht="21" customHeight="1" x14ac:dyDescent="0.2">
      <c r="A57" s="117" t="s">
        <v>271</v>
      </c>
      <c r="B57" s="118"/>
      <c r="C57" s="118" t="s">
        <v>269</v>
      </c>
      <c r="D57" s="239"/>
      <c r="E57" s="119">
        <f>H57+K57+N57+Q57+T57</f>
        <v>10061.44</v>
      </c>
      <c r="F57" s="119">
        <f>I57+L57+O57+R57+U57</f>
        <v>0</v>
      </c>
      <c r="G57" s="119">
        <f>J57+M57+P57+S57+V57</f>
        <v>0</v>
      </c>
      <c r="H57" s="120"/>
      <c r="I57" s="120"/>
      <c r="J57" s="120"/>
      <c r="K57" s="120">
        <v>10061.44</v>
      </c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</row>
    <row r="58" spans="1:39" s="126" customFormat="1" ht="22.5" x14ac:dyDescent="0.2">
      <c r="A58" s="189" t="s">
        <v>241</v>
      </c>
      <c r="B58" s="190"/>
      <c r="C58" s="190"/>
      <c r="D58" s="238" t="s">
        <v>182</v>
      </c>
      <c r="E58" s="191">
        <f>E59</f>
        <v>3038.56</v>
      </c>
      <c r="F58" s="191">
        <f>F59</f>
        <v>0</v>
      </c>
      <c r="G58" s="191">
        <f t="shared" ref="G58:Y58" si="101">G59</f>
        <v>0</v>
      </c>
      <c r="H58" s="191">
        <f t="shared" si="101"/>
        <v>0</v>
      </c>
      <c r="I58" s="191">
        <f t="shared" si="101"/>
        <v>0</v>
      </c>
      <c r="J58" s="191">
        <f t="shared" si="101"/>
        <v>0</v>
      </c>
      <c r="K58" s="191">
        <f t="shared" si="101"/>
        <v>3038.56</v>
      </c>
      <c r="L58" s="191">
        <f t="shared" si="101"/>
        <v>0</v>
      </c>
      <c r="M58" s="191">
        <f t="shared" si="101"/>
        <v>0</v>
      </c>
      <c r="N58" s="191">
        <f t="shared" si="101"/>
        <v>0</v>
      </c>
      <c r="O58" s="191">
        <f t="shared" si="101"/>
        <v>0</v>
      </c>
      <c r="P58" s="191">
        <f t="shared" si="101"/>
        <v>0</v>
      </c>
      <c r="Q58" s="191">
        <f t="shared" si="101"/>
        <v>0</v>
      </c>
      <c r="R58" s="191">
        <f t="shared" si="101"/>
        <v>0</v>
      </c>
      <c r="S58" s="191">
        <f t="shared" si="101"/>
        <v>0</v>
      </c>
      <c r="T58" s="191">
        <f t="shared" si="101"/>
        <v>0</v>
      </c>
      <c r="U58" s="191">
        <f t="shared" si="101"/>
        <v>0</v>
      </c>
      <c r="V58" s="191">
        <f t="shared" si="101"/>
        <v>0</v>
      </c>
      <c r="W58" s="191">
        <f t="shared" si="101"/>
        <v>0</v>
      </c>
      <c r="X58" s="191">
        <f t="shared" si="101"/>
        <v>0</v>
      </c>
      <c r="Y58" s="191">
        <f t="shared" si="101"/>
        <v>0</v>
      </c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</row>
    <row r="59" spans="1:39" s="126" customFormat="1" x14ac:dyDescent="0.2">
      <c r="A59" s="117" t="s">
        <v>282</v>
      </c>
      <c r="B59" s="118"/>
      <c r="C59" s="118" t="s">
        <v>283</v>
      </c>
      <c r="D59" s="239"/>
      <c r="E59" s="119">
        <f>H59+K59+N59+Q59+T59</f>
        <v>3038.56</v>
      </c>
      <c r="F59" s="119">
        <f>I59+L59+O59+R59+U59</f>
        <v>0</v>
      </c>
      <c r="G59" s="119">
        <f>J59+M59+P59+S59+V59</f>
        <v>0</v>
      </c>
      <c r="H59" s="120"/>
      <c r="I59" s="120"/>
      <c r="J59" s="120"/>
      <c r="K59" s="120">
        <v>3038.56</v>
      </c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</row>
    <row r="60" spans="1:39" s="168" customFormat="1" ht="36.75" customHeight="1" x14ac:dyDescent="0.2">
      <c r="A60" s="165" t="s">
        <v>139</v>
      </c>
      <c r="B60" s="166"/>
      <c r="C60" s="166"/>
      <c r="D60" s="242" t="s">
        <v>248</v>
      </c>
      <c r="E60" s="167">
        <f>E61</f>
        <v>0</v>
      </c>
      <c r="F60" s="167">
        <f t="shared" ref="F60:G61" si="102">F61</f>
        <v>0</v>
      </c>
      <c r="G60" s="167">
        <f t="shared" si="102"/>
        <v>0</v>
      </c>
      <c r="H60" s="167">
        <f t="shared" ref="H60:W61" si="103">H61</f>
        <v>0</v>
      </c>
      <c r="I60" s="167">
        <f t="shared" si="103"/>
        <v>0</v>
      </c>
      <c r="J60" s="167">
        <f t="shared" si="103"/>
        <v>0</v>
      </c>
      <c r="K60" s="167">
        <f t="shared" si="103"/>
        <v>0</v>
      </c>
      <c r="L60" s="167">
        <f t="shared" si="103"/>
        <v>0</v>
      </c>
      <c r="M60" s="167">
        <f t="shared" si="103"/>
        <v>0</v>
      </c>
      <c r="N60" s="167">
        <f t="shared" si="103"/>
        <v>0</v>
      </c>
      <c r="O60" s="167">
        <f t="shared" si="103"/>
        <v>0</v>
      </c>
      <c r="P60" s="167">
        <f t="shared" si="103"/>
        <v>0</v>
      </c>
      <c r="Q60" s="167">
        <f t="shared" si="103"/>
        <v>0</v>
      </c>
      <c r="R60" s="167">
        <f t="shared" si="103"/>
        <v>0</v>
      </c>
      <c r="S60" s="167">
        <f t="shared" si="103"/>
        <v>0</v>
      </c>
      <c r="T60" s="167">
        <f t="shared" si="103"/>
        <v>0</v>
      </c>
      <c r="U60" s="167">
        <f t="shared" si="103"/>
        <v>0</v>
      </c>
      <c r="V60" s="167">
        <f t="shared" si="103"/>
        <v>0</v>
      </c>
      <c r="W60" s="167">
        <f t="shared" si="103"/>
        <v>0</v>
      </c>
      <c r="X60" s="167">
        <f t="shared" ref="X60:Y61" si="104">X61</f>
        <v>0</v>
      </c>
      <c r="Y60" s="167">
        <f t="shared" si="104"/>
        <v>0</v>
      </c>
    </row>
    <row r="61" spans="1:39" s="168" customFormat="1" ht="60" customHeight="1" x14ac:dyDescent="0.2">
      <c r="A61" s="165" t="s">
        <v>244</v>
      </c>
      <c r="B61" s="166"/>
      <c r="C61" s="166"/>
      <c r="D61" s="242" t="s">
        <v>249</v>
      </c>
      <c r="E61" s="167">
        <f>E62</f>
        <v>0</v>
      </c>
      <c r="F61" s="167">
        <f t="shared" si="102"/>
        <v>0</v>
      </c>
      <c r="G61" s="167">
        <f t="shared" si="102"/>
        <v>0</v>
      </c>
      <c r="H61" s="167">
        <f t="shared" si="103"/>
        <v>0</v>
      </c>
      <c r="I61" s="167">
        <f t="shared" si="103"/>
        <v>0</v>
      </c>
      <c r="J61" s="167">
        <f t="shared" si="103"/>
        <v>0</v>
      </c>
      <c r="K61" s="167">
        <f t="shared" si="103"/>
        <v>0</v>
      </c>
      <c r="L61" s="167">
        <f t="shared" si="103"/>
        <v>0</v>
      </c>
      <c r="M61" s="167">
        <f t="shared" si="103"/>
        <v>0</v>
      </c>
      <c r="N61" s="167">
        <f t="shared" si="103"/>
        <v>0</v>
      </c>
      <c r="O61" s="167">
        <f t="shared" si="103"/>
        <v>0</v>
      </c>
      <c r="P61" s="167">
        <f t="shared" si="103"/>
        <v>0</v>
      </c>
      <c r="Q61" s="167">
        <f t="shared" si="103"/>
        <v>0</v>
      </c>
      <c r="R61" s="167">
        <f t="shared" si="103"/>
        <v>0</v>
      </c>
      <c r="S61" s="167">
        <f t="shared" si="103"/>
        <v>0</v>
      </c>
      <c r="T61" s="167">
        <f t="shared" si="103"/>
        <v>0</v>
      </c>
      <c r="U61" s="167">
        <f t="shared" si="103"/>
        <v>0</v>
      </c>
      <c r="V61" s="167">
        <f t="shared" si="103"/>
        <v>0</v>
      </c>
      <c r="W61" s="167">
        <f t="shared" si="103"/>
        <v>0</v>
      </c>
      <c r="X61" s="167">
        <f t="shared" si="104"/>
        <v>0</v>
      </c>
      <c r="Y61" s="167">
        <f t="shared" si="104"/>
        <v>0</v>
      </c>
    </row>
    <row r="62" spans="1:39" s="168" customFormat="1" ht="21" x14ac:dyDescent="0.2">
      <c r="A62" s="165" t="s">
        <v>200</v>
      </c>
      <c r="B62" s="166"/>
      <c r="C62" s="166"/>
      <c r="D62" s="242" t="s">
        <v>250</v>
      </c>
      <c r="E62" s="167">
        <f>E63+E65</f>
        <v>0</v>
      </c>
      <c r="F62" s="167">
        <f t="shared" ref="F62:Y62" si="105">F63+F65</f>
        <v>0</v>
      </c>
      <c r="G62" s="167">
        <f t="shared" si="105"/>
        <v>0</v>
      </c>
      <c r="H62" s="167">
        <f t="shared" si="105"/>
        <v>0</v>
      </c>
      <c r="I62" s="167">
        <f t="shared" si="105"/>
        <v>0</v>
      </c>
      <c r="J62" s="167">
        <f t="shared" si="105"/>
        <v>0</v>
      </c>
      <c r="K62" s="167">
        <f t="shared" si="105"/>
        <v>0</v>
      </c>
      <c r="L62" s="167">
        <f t="shared" si="105"/>
        <v>0</v>
      </c>
      <c r="M62" s="167">
        <f t="shared" si="105"/>
        <v>0</v>
      </c>
      <c r="N62" s="167">
        <f t="shared" si="105"/>
        <v>0</v>
      </c>
      <c r="O62" s="167">
        <f t="shared" si="105"/>
        <v>0</v>
      </c>
      <c r="P62" s="167">
        <f t="shared" si="105"/>
        <v>0</v>
      </c>
      <c r="Q62" s="167">
        <f t="shared" si="105"/>
        <v>0</v>
      </c>
      <c r="R62" s="167">
        <f t="shared" si="105"/>
        <v>0</v>
      </c>
      <c r="S62" s="167">
        <f t="shared" si="105"/>
        <v>0</v>
      </c>
      <c r="T62" s="167">
        <f t="shared" si="105"/>
        <v>0</v>
      </c>
      <c r="U62" s="167">
        <f t="shared" si="105"/>
        <v>0</v>
      </c>
      <c r="V62" s="167">
        <f t="shared" si="105"/>
        <v>0</v>
      </c>
      <c r="W62" s="167">
        <f t="shared" si="105"/>
        <v>0</v>
      </c>
      <c r="X62" s="167">
        <f t="shared" si="105"/>
        <v>0</v>
      </c>
      <c r="Y62" s="167">
        <f t="shared" si="105"/>
        <v>0</v>
      </c>
    </row>
    <row r="63" spans="1:39" s="169" customFormat="1" ht="15.75" customHeight="1" x14ac:dyDescent="0.2">
      <c r="A63" s="189" t="s">
        <v>243</v>
      </c>
      <c r="B63" s="190"/>
      <c r="C63" s="190" t="s">
        <v>270</v>
      </c>
      <c r="D63" s="238" t="s">
        <v>183</v>
      </c>
      <c r="E63" s="191">
        <f>E64</f>
        <v>0</v>
      </c>
      <c r="F63" s="191">
        <f>F64</f>
        <v>0</v>
      </c>
      <c r="G63" s="191">
        <f>G64</f>
        <v>0</v>
      </c>
      <c r="H63" s="192">
        <f>H64</f>
        <v>0</v>
      </c>
      <c r="I63" s="192">
        <f t="shared" ref="I63" si="106">I64</f>
        <v>0</v>
      </c>
      <c r="J63" s="192">
        <f t="shared" ref="J63" si="107">J64</f>
        <v>0</v>
      </c>
      <c r="K63" s="192">
        <f t="shared" ref="K63" si="108">K64</f>
        <v>0</v>
      </c>
      <c r="L63" s="192">
        <f t="shared" ref="L63" si="109">L64</f>
        <v>0</v>
      </c>
      <c r="M63" s="192">
        <f t="shared" ref="M63" si="110">M64</f>
        <v>0</v>
      </c>
      <c r="N63" s="192">
        <f t="shared" ref="N63" si="111">N64</f>
        <v>0</v>
      </c>
      <c r="O63" s="192">
        <f t="shared" ref="O63" si="112">O64</f>
        <v>0</v>
      </c>
      <c r="P63" s="192">
        <f t="shared" ref="P63" si="113">P64</f>
        <v>0</v>
      </c>
      <c r="Q63" s="192">
        <f>Q64</f>
        <v>0</v>
      </c>
      <c r="R63" s="192">
        <f>R64</f>
        <v>0</v>
      </c>
      <c r="S63" s="192">
        <f t="shared" ref="S63" si="114">S64</f>
        <v>0</v>
      </c>
      <c r="T63" s="192">
        <f t="shared" ref="T63" si="115">T64</f>
        <v>0</v>
      </c>
      <c r="U63" s="192">
        <f t="shared" ref="U63" si="116">U64</f>
        <v>0</v>
      </c>
      <c r="V63" s="192">
        <f t="shared" ref="V63" si="117">V64</f>
        <v>0</v>
      </c>
      <c r="W63" s="192">
        <f t="shared" ref="W63" si="118">W64</f>
        <v>0</v>
      </c>
      <c r="X63" s="192">
        <f t="shared" ref="X63" si="119">X64</f>
        <v>0</v>
      </c>
      <c r="Y63" s="192">
        <f t="shared" ref="Y63" si="120">Y64</f>
        <v>0</v>
      </c>
    </row>
    <row r="64" spans="1:39" s="169" customFormat="1" ht="15.75" customHeight="1" x14ac:dyDescent="0.2">
      <c r="A64" s="117" t="s">
        <v>271</v>
      </c>
      <c r="B64" s="118"/>
      <c r="C64" s="118" t="s">
        <v>269</v>
      </c>
      <c r="D64" s="239"/>
      <c r="E64" s="119">
        <f>H64+K64+N64+Q64+T64</f>
        <v>0</v>
      </c>
      <c r="F64" s="119">
        <f>I64+L64+O64+R64+U64</f>
        <v>0</v>
      </c>
      <c r="G64" s="119">
        <f>J64+M64+P64+S64+V64</f>
        <v>0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</row>
    <row r="65" spans="1:39" s="169" customFormat="1" ht="15.75" customHeight="1" x14ac:dyDescent="0.2">
      <c r="A65" s="189" t="s">
        <v>241</v>
      </c>
      <c r="B65" s="190"/>
      <c r="C65" s="190"/>
      <c r="D65" s="238" t="s">
        <v>184</v>
      </c>
      <c r="E65" s="191">
        <f>E66</f>
        <v>0</v>
      </c>
      <c r="F65" s="191">
        <f>F66</f>
        <v>0</v>
      </c>
      <c r="G65" s="191">
        <f t="shared" ref="G65" si="121">G66</f>
        <v>0</v>
      </c>
      <c r="H65" s="191">
        <f t="shared" ref="H65" si="122">H66</f>
        <v>0</v>
      </c>
      <c r="I65" s="191">
        <f t="shared" ref="I65" si="123">I66</f>
        <v>0</v>
      </c>
      <c r="J65" s="191">
        <f t="shared" ref="J65" si="124">J66</f>
        <v>0</v>
      </c>
      <c r="K65" s="191">
        <f t="shared" ref="K65" si="125">K66</f>
        <v>0</v>
      </c>
      <c r="L65" s="191">
        <f t="shared" ref="L65" si="126">L66</f>
        <v>0</v>
      </c>
      <c r="M65" s="191">
        <f t="shared" ref="M65" si="127">M66</f>
        <v>0</v>
      </c>
      <c r="N65" s="191">
        <f t="shared" ref="N65" si="128">N66</f>
        <v>0</v>
      </c>
      <c r="O65" s="191">
        <f t="shared" ref="O65" si="129">O66</f>
        <v>0</v>
      </c>
      <c r="P65" s="191">
        <f t="shared" ref="P65" si="130">P66</f>
        <v>0</v>
      </c>
      <c r="Q65" s="191">
        <f t="shared" ref="Q65" si="131">Q66</f>
        <v>0</v>
      </c>
      <c r="R65" s="191">
        <f t="shared" ref="R65" si="132">R66</f>
        <v>0</v>
      </c>
      <c r="S65" s="191">
        <f t="shared" ref="S65" si="133">S66</f>
        <v>0</v>
      </c>
      <c r="T65" s="191">
        <f t="shared" ref="T65" si="134">T66</f>
        <v>0</v>
      </c>
      <c r="U65" s="191">
        <f t="shared" ref="U65" si="135">U66</f>
        <v>0</v>
      </c>
      <c r="V65" s="191">
        <f t="shared" ref="V65" si="136">V66</f>
        <v>0</v>
      </c>
      <c r="W65" s="191">
        <f t="shared" ref="W65" si="137">W66</f>
        <v>0</v>
      </c>
      <c r="X65" s="191">
        <f t="shared" ref="X65" si="138">X66</f>
        <v>0</v>
      </c>
      <c r="Y65" s="191">
        <f t="shared" ref="Y65" si="139">Y66</f>
        <v>0</v>
      </c>
    </row>
    <row r="66" spans="1:39" s="169" customFormat="1" x14ac:dyDescent="0.2">
      <c r="A66" s="117" t="s">
        <v>282</v>
      </c>
      <c r="B66" s="118"/>
      <c r="C66" s="118" t="s">
        <v>283</v>
      </c>
      <c r="D66" s="239"/>
      <c r="E66" s="119">
        <f>H66+K66+N66+Q66+T66</f>
        <v>0</v>
      </c>
      <c r="F66" s="119">
        <f>I66+L66+O66+R66+U66</f>
        <v>0</v>
      </c>
      <c r="G66" s="119">
        <f>J66+M66+P66+S66+V66</f>
        <v>0</v>
      </c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</row>
    <row r="67" spans="1:39" s="24" customFormat="1" ht="19.5" customHeight="1" x14ac:dyDescent="0.2">
      <c r="A67" s="61" t="s">
        <v>154</v>
      </c>
      <c r="B67" s="62"/>
      <c r="C67" s="62"/>
      <c r="D67" s="243" t="s">
        <v>153</v>
      </c>
      <c r="E67" s="108">
        <f>E68</f>
        <v>442680</v>
      </c>
      <c r="F67" s="108">
        <f t="shared" ref="F67:G68" si="140">F68</f>
        <v>450160</v>
      </c>
      <c r="G67" s="108">
        <f t="shared" si="140"/>
        <v>450160</v>
      </c>
      <c r="H67" s="108">
        <f t="shared" ref="H67:W68" si="141">H68</f>
        <v>0</v>
      </c>
      <c r="I67" s="108">
        <f t="shared" si="141"/>
        <v>0</v>
      </c>
      <c r="J67" s="108">
        <f t="shared" si="141"/>
        <v>0</v>
      </c>
      <c r="K67" s="108">
        <f t="shared" si="141"/>
        <v>0</v>
      </c>
      <c r="L67" s="108">
        <f t="shared" si="141"/>
        <v>0</v>
      </c>
      <c r="M67" s="108">
        <f t="shared" si="141"/>
        <v>0</v>
      </c>
      <c r="N67" s="108">
        <f t="shared" si="141"/>
        <v>0</v>
      </c>
      <c r="O67" s="108">
        <f t="shared" si="141"/>
        <v>0</v>
      </c>
      <c r="P67" s="108">
        <f t="shared" si="141"/>
        <v>0</v>
      </c>
      <c r="Q67" s="108">
        <f t="shared" si="141"/>
        <v>0</v>
      </c>
      <c r="R67" s="108">
        <f t="shared" si="141"/>
        <v>0</v>
      </c>
      <c r="S67" s="108">
        <f t="shared" si="141"/>
        <v>0</v>
      </c>
      <c r="T67" s="108">
        <f t="shared" si="141"/>
        <v>442680</v>
      </c>
      <c r="U67" s="108">
        <f t="shared" si="141"/>
        <v>450160</v>
      </c>
      <c r="V67" s="108">
        <f t="shared" si="141"/>
        <v>450160</v>
      </c>
      <c r="W67" s="108">
        <f t="shared" si="141"/>
        <v>0</v>
      </c>
      <c r="X67" s="108">
        <f t="shared" ref="X67:Y68" si="142">X68</f>
        <v>0</v>
      </c>
      <c r="Y67" s="108">
        <f t="shared" si="142"/>
        <v>0</v>
      </c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</row>
    <row r="68" spans="1:39" s="24" customFormat="1" ht="21" x14ac:dyDescent="0.2">
      <c r="A68" s="90" t="s">
        <v>202</v>
      </c>
      <c r="B68" s="62"/>
      <c r="C68" s="62"/>
      <c r="D68" s="243" t="s">
        <v>207</v>
      </c>
      <c r="E68" s="108">
        <f>E69</f>
        <v>442680</v>
      </c>
      <c r="F68" s="108">
        <f t="shared" si="140"/>
        <v>450160</v>
      </c>
      <c r="G68" s="108">
        <f t="shared" si="140"/>
        <v>450160</v>
      </c>
      <c r="H68" s="108">
        <f t="shared" si="141"/>
        <v>0</v>
      </c>
      <c r="I68" s="108">
        <f t="shared" si="141"/>
        <v>0</v>
      </c>
      <c r="J68" s="108">
        <f t="shared" si="141"/>
        <v>0</v>
      </c>
      <c r="K68" s="108">
        <f t="shared" si="141"/>
        <v>0</v>
      </c>
      <c r="L68" s="108">
        <f t="shared" si="141"/>
        <v>0</v>
      </c>
      <c r="M68" s="108">
        <f t="shared" si="141"/>
        <v>0</v>
      </c>
      <c r="N68" s="108">
        <f t="shared" si="141"/>
        <v>0</v>
      </c>
      <c r="O68" s="108">
        <f t="shared" si="141"/>
        <v>0</v>
      </c>
      <c r="P68" s="108">
        <f t="shared" si="141"/>
        <v>0</v>
      </c>
      <c r="Q68" s="108">
        <f t="shared" si="141"/>
        <v>0</v>
      </c>
      <c r="R68" s="108">
        <f t="shared" si="141"/>
        <v>0</v>
      </c>
      <c r="S68" s="108">
        <f t="shared" si="141"/>
        <v>0</v>
      </c>
      <c r="T68" s="108">
        <f t="shared" si="141"/>
        <v>442680</v>
      </c>
      <c r="U68" s="108">
        <f t="shared" si="141"/>
        <v>450160</v>
      </c>
      <c r="V68" s="108">
        <f t="shared" si="141"/>
        <v>450160</v>
      </c>
      <c r="W68" s="108">
        <f t="shared" si="141"/>
        <v>0</v>
      </c>
      <c r="X68" s="108">
        <f t="shared" si="142"/>
        <v>0</v>
      </c>
      <c r="Y68" s="108">
        <f t="shared" si="142"/>
        <v>0</v>
      </c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</row>
    <row r="69" spans="1:39" s="24" customFormat="1" ht="21" x14ac:dyDescent="0.2">
      <c r="A69" s="90" t="s">
        <v>200</v>
      </c>
      <c r="B69" s="62"/>
      <c r="C69" s="62"/>
      <c r="D69" s="243" t="s">
        <v>208</v>
      </c>
      <c r="E69" s="108">
        <f>E70+E72+E78</f>
        <v>442680</v>
      </c>
      <c r="F69" s="108">
        <f t="shared" ref="F69:Y69" si="143">F70+F72+F78</f>
        <v>450160</v>
      </c>
      <c r="G69" s="108">
        <f t="shared" si="143"/>
        <v>450160</v>
      </c>
      <c r="H69" s="108">
        <f t="shared" si="143"/>
        <v>0</v>
      </c>
      <c r="I69" s="108">
        <f t="shared" si="143"/>
        <v>0</v>
      </c>
      <c r="J69" s="108">
        <f t="shared" si="143"/>
        <v>0</v>
      </c>
      <c r="K69" s="108">
        <f t="shared" si="143"/>
        <v>0</v>
      </c>
      <c r="L69" s="108">
        <f t="shared" si="143"/>
        <v>0</v>
      </c>
      <c r="M69" s="108">
        <f t="shared" si="143"/>
        <v>0</v>
      </c>
      <c r="N69" s="108">
        <f t="shared" si="143"/>
        <v>0</v>
      </c>
      <c r="O69" s="108">
        <f t="shared" si="143"/>
        <v>0</v>
      </c>
      <c r="P69" s="108">
        <f t="shared" si="143"/>
        <v>0</v>
      </c>
      <c r="Q69" s="108">
        <f t="shared" si="143"/>
        <v>0</v>
      </c>
      <c r="R69" s="108">
        <f t="shared" si="143"/>
        <v>0</v>
      </c>
      <c r="S69" s="108">
        <f t="shared" si="143"/>
        <v>0</v>
      </c>
      <c r="T69" s="108">
        <f t="shared" si="143"/>
        <v>442680</v>
      </c>
      <c r="U69" s="108">
        <f t="shared" si="143"/>
        <v>450160</v>
      </c>
      <c r="V69" s="108">
        <f t="shared" si="143"/>
        <v>450160</v>
      </c>
      <c r="W69" s="108">
        <f t="shared" si="143"/>
        <v>0</v>
      </c>
      <c r="X69" s="108">
        <f t="shared" si="143"/>
        <v>0</v>
      </c>
      <c r="Y69" s="108">
        <f t="shared" si="143"/>
        <v>0</v>
      </c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</row>
    <row r="70" spans="1:39" s="24" customFormat="1" ht="21" x14ac:dyDescent="0.2">
      <c r="A70" s="189" t="s">
        <v>243</v>
      </c>
      <c r="B70" s="190"/>
      <c r="C70" s="190" t="s">
        <v>270</v>
      </c>
      <c r="D70" s="238" t="s">
        <v>293</v>
      </c>
      <c r="E70" s="191">
        <f>E71</f>
        <v>340000</v>
      </c>
      <c r="F70" s="191">
        <f>F71</f>
        <v>340000</v>
      </c>
      <c r="G70" s="191">
        <f>G71</f>
        <v>340000</v>
      </c>
      <c r="H70" s="192">
        <f>H71</f>
        <v>0</v>
      </c>
      <c r="I70" s="192">
        <f t="shared" ref="I70" si="144">I71</f>
        <v>0</v>
      </c>
      <c r="J70" s="192">
        <f t="shared" ref="J70" si="145">J71</f>
        <v>0</v>
      </c>
      <c r="K70" s="192">
        <f t="shared" ref="K70" si="146">K71</f>
        <v>0</v>
      </c>
      <c r="L70" s="192">
        <f t="shared" ref="L70" si="147">L71</f>
        <v>0</v>
      </c>
      <c r="M70" s="192">
        <f t="shared" ref="M70" si="148">M71</f>
        <v>0</v>
      </c>
      <c r="N70" s="192">
        <f t="shared" ref="N70" si="149">N71</f>
        <v>0</v>
      </c>
      <c r="O70" s="192">
        <f t="shared" ref="O70" si="150">O71</f>
        <v>0</v>
      </c>
      <c r="P70" s="192">
        <f t="shared" ref="P70" si="151">P71</f>
        <v>0</v>
      </c>
      <c r="Q70" s="192">
        <f t="shared" ref="Q70" si="152">Q71</f>
        <v>0</v>
      </c>
      <c r="R70" s="192">
        <f t="shared" ref="R70" si="153">R71</f>
        <v>0</v>
      </c>
      <c r="S70" s="192">
        <f t="shared" ref="S70" si="154">S71</f>
        <v>0</v>
      </c>
      <c r="T70" s="192">
        <f t="shared" ref="T70" si="155">T71</f>
        <v>340000</v>
      </c>
      <c r="U70" s="192">
        <f t="shared" ref="U70" si="156">U71</f>
        <v>340000</v>
      </c>
      <c r="V70" s="192">
        <f t="shared" ref="V70" si="157">V71</f>
        <v>340000</v>
      </c>
      <c r="W70" s="192">
        <f t="shared" ref="W70" si="158">W71</f>
        <v>0</v>
      </c>
      <c r="X70" s="192">
        <f t="shared" ref="X70" si="159">X71</f>
        <v>0</v>
      </c>
      <c r="Y70" s="192">
        <f t="shared" ref="Y70" si="160">Y71</f>
        <v>0</v>
      </c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</row>
    <row r="71" spans="1:39" s="24" customFormat="1" x14ac:dyDescent="0.2">
      <c r="A71" s="117" t="s">
        <v>271</v>
      </c>
      <c r="B71" s="118"/>
      <c r="C71" s="118" t="s">
        <v>269</v>
      </c>
      <c r="D71" s="239"/>
      <c r="E71" s="119">
        <f>H71+K71+N71+Q71+T71</f>
        <v>340000</v>
      </c>
      <c r="F71" s="119">
        <f>I71+L71+O71+R71+U71</f>
        <v>340000</v>
      </c>
      <c r="G71" s="119">
        <f>J71+M71+P71+S71+V71</f>
        <v>340000</v>
      </c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>
        <v>340000</v>
      </c>
      <c r="U71" s="120">
        <v>340000</v>
      </c>
      <c r="V71" s="120">
        <v>340000</v>
      </c>
      <c r="W71" s="120"/>
      <c r="X71" s="120"/>
      <c r="Y71" s="120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</row>
    <row r="72" spans="1:39" s="24" customFormat="1" ht="22.5" x14ac:dyDescent="0.2">
      <c r="A72" s="189" t="s">
        <v>242</v>
      </c>
      <c r="B72" s="190"/>
      <c r="C72" s="190"/>
      <c r="D72" s="238" t="s">
        <v>294</v>
      </c>
      <c r="E72" s="191">
        <f>E73</f>
        <v>0</v>
      </c>
      <c r="F72" s="191">
        <f>F73</f>
        <v>0</v>
      </c>
      <c r="G72" s="191">
        <f>G73</f>
        <v>0</v>
      </c>
      <c r="H72" s="191">
        <f>H73</f>
        <v>0</v>
      </c>
      <c r="I72" s="191">
        <f t="shared" ref="I72" si="161">I73</f>
        <v>0</v>
      </c>
      <c r="J72" s="191">
        <f t="shared" ref="J72" si="162">J73</f>
        <v>0</v>
      </c>
      <c r="K72" s="191">
        <f t="shared" ref="K72" si="163">K73</f>
        <v>0</v>
      </c>
      <c r="L72" s="191">
        <f t="shared" ref="L72" si="164">L73</f>
        <v>0</v>
      </c>
      <c r="M72" s="191">
        <f t="shared" ref="M72" si="165">M73</f>
        <v>0</v>
      </c>
      <c r="N72" s="191">
        <f t="shared" ref="N72" si="166">N73</f>
        <v>0</v>
      </c>
      <c r="O72" s="191">
        <f t="shared" ref="O72" si="167">O73</f>
        <v>0</v>
      </c>
      <c r="P72" s="191">
        <f t="shared" ref="P72" si="168">P73</f>
        <v>0</v>
      </c>
      <c r="Q72" s="191">
        <f t="shared" ref="Q72" si="169">Q73</f>
        <v>0</v>
      </c>
      <c r="R72" s="191">
        <f t="shared" ref="R72" si="170">R73</f>
        <v>0</v>
      </c>
      <c r="S72" s="191">
        <f t="shared" ref="S72" si="171">S73</f>
        <v>0</v>
      </c>
      <c r="T72" s="191">
        <f t="shared" ref="T72" si="172">T73</f>
        <v>0</v>
      </c>
      <c r="U72" s="191">
        <f t="shared" ref="U72" si="173">U73</f>
        <v>0</v>
      </c>
      <c r="V72" s="191">
        <f t="shared" ref="V72" si="174">V73</f>
        <v>0</v>
      </c>
      <c r="W72" s="191">
        <f t="shared" ref="W72" si="175">W73</f>
        <v>0</v>
      </c>
      <c r="X72" s="191">
        <f t="shared" ref="X72" si="176">X73</f>
        <v>0</v>
      </c>
      <c r="Y72" s="191">
        <f t="shared" ref="Y72" si="177">Y73</f>
        <v>0</v>
      </c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</row>
    <row r="73" spans="1:39" s="24" customFormat="1" x14ac:dyDescent="0.2">
      <c r="A73" s="198" t="s">
        <v>273</v>
      </c>
      <c r="B73" s="198"/>
      <c r="C73" s="190" t="s">
        <v>272</v>
      </c>
      <c r="D73" s="238"/>
      <c r="E73" s="191">
        <f>SUM(E74:E77)</f>
        <v>0</v>
      </c>
      <c r="F73" s="191">
        <f>SUM(F74:F77)</f>
        <v>0</v>
      </c>
      <c r="G73" s="191">
        <f>SUM(G74:G77)</f>
        <v>0</v>
      </c>
      <c r="H73" s="191">
        <f>SUM(H74:H77)</f>
        <v>0</v>
      </c>
      <c r="I73" s="191">
        <f t="shared" ref="I73" si="178">SUM(I74:I77)</f>
        <v>0</v>
      </c>
      <c r="J73" s="191">
        <f t="shared" ref="J73" si="179">SUM(J74:J77)</f>
        <v>0</v>
      </c>
      <c r="K73" s="191">
        <f t="shared" ref="K73" si="180">SUM(K74:K77)</f>
        <v>0</v>
      </c>
      <c r="L73" s="191">
        <f t="shared" ref="L73" si="181">SUM(L74:L77)</f>
        <v>0</v>
      </c>
      <c r="M73" s="191">
        <f t="shared" ref="M73" si="182">SUM(M74:M77)</f>
        <v>0</v>
      </c>
      <c r="N73" s="191">
        <f t="shared" ref="N73" si="183">SUM(N74:N77)</f>
        <v>0</v>
      </c>
      <c r="O73" s="191">
        <f t="shared" ref="O73" si="184">SUM(O74:O77)</f>
        <v>0</v>
      </c>
      <c r="P73" s="191">
        <f t="shared" ref="P73" si="185">SUM(P74:P77)</f>
        <v>0</v>
      </c>
      <c r="Q73" s="191">
        <f t="shared" ref="Q73" si="186">SUM(Q74:Q77)</f>
        <v>0</v>
      </c>
      <c r="R73" s="191">
        <f t="shared" ref="R73" si="187">SUM(R74:R77)</f>
        <v>0</v>
      </c>
      <c r="S73" s="191">
        <f t="shared" ref="S73" si="188">SUM(S74:S77)</f>
        <v>0</v>
      </c>
      <c r="T73" s="191">
        <f t="shared" ref="T73" si="189">SUM(T74:T77)</f>
        <v>0</v>
      </c>
      <c r="U73" s="191">
        <f t="shared" ref="U73" si="190">SUM(U74:U77)</f>
        <v>0</v>
      </c>
      <c r="V73" s="191">
        <f t="shared" ref="V73" si="191">SUM(V74:V77)</f>
        <v>0</v>
      </c>
      <c r="W73" s="191">
        <f t="shared" ref="W73" si="192">SUM(W74:W77)</f>
        <v>0</v>
      </c>
      <c r="X73" s="191">
        <f t="shared" ref="X73" si="193">SUM(X74:X77)</f>
        <v>0</v>
      </c>
      <c r="Y73" s="191">
        <f t="shared" ref="Y73" si="194">SUM(Y74:Y77)</f>
        <v>0</v>
      </c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</row>
    <row r="74" spans="1:39" s="24" customFormat="1" x14ac:dyDescent="0.2">
      <c r="A74" s="193" t="s">
        <v>275</v>
      </c>
      <c r="B74" s="193"/>
      <c r="C74" s="118" t="s">
        <v>278</v>
      </c>
      <c r="D74" s="239"/>
      <c r="E74" s="119">
        <f t="shared" ref="E74:G77" si="195">H74+K74+N74+Q74+T74</f>
        <v>0</v>
      </c>
      <c r="F74" s="119">
        <f t="shared" si="195"/>
        <v>0</v>
      </c>
      <c r="G74" s="119">
        <f t="shared" si="195"/>
        <v>0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</row>
    <row r="75" spans="1:39" s="24" customFormat="1" x14ac:dyDescent="0.2">
      <c r="A75" s="193" t="s">
        <v>276</v>
      </c>
      <c r="B75" s="193"/>
      <c r="C75" s="118" t="s">
        <v>279</v>
      </c>
      <c r="D75" s="239"/>
      <c r="E75" s="119">
        <f t="shared" si="195"/>
        <v>0</v>
      </c>
      <c r="F75" s="119">
        <f t="shared" si="195"/>
        <v>0</v>
      </c>
      <c r="G75" s="119">
        <f t="shared" si="195"/>
        <v>0</v>
      </c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</row>
    <row r="76" spans="1:39" s="24" customFormat="1" x14ac:dyDescent="0.2">
      <c r="A76" s="193" t="s">
        <v>274</v>
      </c>
      <c r="B76" s="193"/>
      <c r="C76" s="118" t="s">
        <v>280</v>
      </c>
      <c r="D76" s="239"/>
      <c r="E76" s="119">
        <f t="shared" si="195"/>
        <v>0</v>
      </c>
      <c r="F76" s="119">
        <f t="shared" si="195"/>
        <v>0</v>
      </c>
      <c r="G76" s="119">
        <f t="shared" si="195"/>
        <v>0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</row>
    <row r="77" spans="1:39" s="24" customFormat="1" x14ac:dyDescent="0.2">
      <c r="A77" s="193" t="s">
        <v>277</v>
      </c>
      <c r="B77" s="193"/>
      <c r="C77" s="118" t="s">
        <v>281</v>
      </c>
      <c r="D77" s="239"/>
      <c r="E77" s="119">
        <f t="shared" si="195"/>
        <v>0</v>
      </c>
      <c r="F77" s="119">
        <f t="shared" si="195"/>
        <v>0</v>
      </c>
      <c r="G77" s="119">
        <f t="shared" si="195"/>
        <v>0</v>
      </c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</row>
    <row r="78" spans="1:39" s="24" customFormat="1" ht="22.5" x14ac:dyDescent="0.2">
      <c r="A78" s="189" t="s">
        <v>241</v>
      </c>
      <c r="B78" s="190"/>
      <c r="C78" s="190"/>
      <c r="D78" s="238" t="s">
        <v>295</v>
      </c>
      <c r="E78" s="191">
        <f>E79</f>
        <v>102680</v>
      </c>
      <c r="F78" s="191">
        <f t="shared" ref="F78:G78" si="196">F79</f>
        <v>110160</v>
      </c>
      <c r="G78" s="191">
        <f t="shared" si="196"/>
        <v>110160</v>
      </c>
      <c r="H78" s="192">
        <f>H79</f>
        <v>0</v>
      </c>
      <c r="I78" s="192">
        <f>I79</f>
        <v>0</v>
      </c>
      <c r="J78" s="192">
        <f t="shared" ref="J78" si="197">J79</f>
        <v>0</v>
      </c>
      <c r="K78" s="192">
        <f t="shared" ref="K78" si="198">K79</f>
        <v>0</v>
      </c>
      <c r="L78" s="192">
        <f t="shared" ref="L78" si="199">L79</f>
        <v>0</v>
      </c>
      <c r="M78" s="192">
        <f t="shared" ref="M78" si="200">M79</f>
        <v>0</v>
      </c>
      <c r="N78" s="192">
        <f t="shared" ref="N78" si="201">N79</f>
        <v>0</v>
      </c>
      <c r="O78" s="192">
        <f t="shared" ref="O78" si="202">O79</f>
        <v>0</v>
      </c>
      <c r="P78" s="192">
        <f t="shared" ref="P78" si="203">P79</f>
        <v>0</v>
      </c>
      <c r="Q78" s="192">
        <f t="shared" ref="Q78" si="204">Q79</f>
        <v>0</v>
      </c>
      <c r="R78" s="192">
        <f t="shared" ref="R78" si="205">R79</f>
        <v>0</v>
      </c>
      <c r="S78" s="192">
        <f t="shared" ref="S78" si="206">S79</f>
        <v>0</v>
      </c>
      <c r="T78" s="192">
        <f t="shared" ref="T78" si="207">T79</f>
        <v>102680</v>
      </c>
      <c r="U78" s="192">
        <f t="shared" ref="U78" si="208">U79</f>
        <v>110160</v>
      </c>
      <c r="V78" s="192">
        <f t="shared" ref="V78" si="209">V79</f>
        <v>110160</v>
      </c>
      <c r="W78" s="192">
        <f t="shared" ref="W78" si="210">W79</f>
        <v>0</v>
      </c>
      <c r="X78" s="192">
        <f t="shared" ref="X78" si="211">X79</f>
        <v>0</v>
      </c>
      <c r="Y78" s="192">
        <f t="shared" ref="Y78" si="212">Y79</f>
        <v>0</v>
      </c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</row>
    <row r="79" spans="1:39" s="140" customFormat="1" ht="15" customHeight="1" x14ac:dyDescent="0.2">
      <c r="A79" s="117" t="s">
        <v>282</v>
      </c>
      <c r="B79" s="118"/>
      <c r="C79" s="118" t="s">
        <v>283</v>
      </c>
      <c r="D79" s="239"/>
      <c r="E79" s="119">
        <f>H79+K79+N79+Q79+T79</f>
        <v>102680</v>
      </c>
      <c r="F79" s="119">
        <f>I79+L79+O79+R79+U79</f>
        <v>110160</v>
      </c>
      <c r="G79" s="119">
        <f>J79+M79+P79+S79+V79</f>
        <v>110160</v>
      </c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>
        <v>102680</v>
      </c>
      <c r="U79" s="120">
        <v>110160</v>
      </c>
      <c r="V79" s="120">
        <v>110160</v>
      </c>
      <c r="W79" s="120"/>
      <c r="X79" s="120"/>
      <c r="Y79" s="120"/>
    </row>
    <row r="80" spans="1:39" s="130" customFormat="1" ht="42" x14ac:dyDescent="0.2">
      <c r="A80" s="127" t="s">
        <v>143</v>
      </c>
      <c r="B80" s="128">
        <v>220</v>
      </c>
      <c r="C80" s="128"/>
      <c r="D80" s="244" t="s">
        <v>144</v>
      </c>
      <c r="E80" s="129">
        <f>E81</f>
        <v>18000</v>
      </c>
      <c r="F80" s="129">
        <f t="shared" ref="F80:G83" si="213">F81</f>
        <v>18000</v>
      </c>
      <c r="G80" s="129">
        <f>G81</f>
        <v>18000</v>
      </c>
      <c r="H80" s="129">
        <f t="shared" ref="H80:W83" si="214">H81</f>
        <v>0</v>
      </c>
      <c r="I80" s="129">
        <f t="shared" si="214"/>
        <v>0</v>
      </c>
      <c r="J80" s="129">
        <f t="shared" si="214"/>
        <v>0</v>
      </c>
      <c r="K80" s="129">
        <f t="shared" si="214"/>
        <v>18000</v>
      </c>
      <c r="L80" s="129">
        <f t="shared" si="214"/>
        <v>18000</v>
      </c>
      <c r="M80" s="129">
        <f t="shared" si="214"/>
        <v>18000</v>
      </c>
      <c r="N80" s="129">
        <f t="shared" si="214"/>
        <v>0</v>
      </c>
      <c r="O80" s="129">
        <f t="shared" si="214"/>
        <v>0</v>
      </c>
      <c r="P80" s="129">
        <f t="shared" si="214"/>
        <v>0</v>
      </c>
      <c r="Q80" s="129">
        <f t="shared" si="214"/>
        <v>0</v>
      </c>
      <c r="R80" s="129">
        <f t="shared" si="214"/>
        <v>0</v>
      </c>
      <c r="S80" s="129">
        <f t="shared" si="214"/>
        <v>0</v>
      </c>
      <c r="T80" s="129">
        <f t="shared" si="214"/>
        <v>0</v>
      </c>
      <c r="U80" s="129">
        <f t="shared" si="214"/>
        <v>0</v>
      </c>
      <c r="V80" s="129">
        <f t="shared" si="214"/>
        <v>0</v>
      </c>
      <c r="W80" s="129">
        <f t="shared" si="214"/>
        <v>0</v>
      </c>
      <c r="X80" s="129">
        <f t="shared" ref="X80:Y83" si="215">X81</f>
        <v>0</v>
      </c>
      <c r="Y80" s="129">
        <f t="shared" si="215"/>
        <v>0</v>
      </c>
    </row>
    <row r="81" spans="1:39" s="130" customFormat="1" ht="21" x14ac:dyDescent="0.2">
      <c r="A81" s="127" t="s">
        <v>216</v>
      </c>
      <c r="B81" s="128"/>
      <c r="C81" s="128"/>
      <c r="D81" s="244" t="s">
        <v>217</v>
      </c>
      <c r="E81" s="129">
        <f>E82</f>
        <v>18000</v>
      </c>
      <c r="F81" s="129">
        <f t="shared" si="213"/>
        <v>18000</v>
      </c>
      <c r="G81" s="129">
        <f>G82</f>
        <v>18000</v>
      </c>
      <c r="H81" s="129">
        <f t="shared" si="214"/>
        <v>0</v>
      </c>
      <c r="I81" s="129">
        <f t="shared" si="214"/>
        <v>0</v>
      </c>
      <c r="J81" s="129">
        <f t="shared" si="214"/>
        <v>0</v>
      </c>
      <c r="K81" s="129">
        <f t="shared" si="214"/>
        <v>18000</v>
      </c>
      <c r="L81" s="129">
        <f t="shared" si="214"/>
        <v>18000</v>
      </c>
      <c r="M81" s="129">
        <f t="shared" si="214"/>
        <v>18000</v>
      </c>
      <c r="N81" s="129">
        <f t="shared" si="214"/>
        <v>0</v>
      </c>
      <c r="O81" s="129">
        <f t="shared" si="214"/>
        <v>0</v>
      </c>
      <c r="P81" s="129">
        <f t="shared" si="214"/>
        <v>0</v>
      </c>
      <c r="Q81" s="129">
        <f t="shared" si="214"/>
        <v>0</v>
      </c>
      <c r="R81" s="129">
        <f t="shared" si="214"/>
        <v>0</v>
      </c>
      <c r="S81" s="129">
        <f t="shared" si="214"/>
        <v>0</v>
      </c>
      <c r="T81" s="129">
        <f t="shared" si="214"/>
        <v>0</v>
      </c>
      <c r="U81" s="129">
        <f t="shared" si="214"/>
        <v>0</v>
      </c>
      <c r="V81" s="129">
        <f t="shared" si="214"/>
        <v>0</v>
      </c>
      <c r="W81" s="129">
        <f t="shared" si="214"/>
        <v>0</v>
      </c>
      <c r="X81" s="129">
        <f t="shared" si="215"/>
        <v>0</v>
      </c>
      <c r="Y81" s="129">
        <f t="shared" si="215"/>
        <v>0</v>
      </c>
    </row>
    <row r="82" spans="1:39" s="130" customFormat="1" ht="17.25" customHeight="1" x14ac:dyDescent="0.2">
      <c r="A82" s="131" t="s">
        <v>268</v>
      </c>
      <c r="B82" s="132"/>
      <c r="C82" s="132"/>
      <c r="D82" s="245" t="s">
        <v>267</v>
      </c>
      <c r="E82" s="129">
        <f>E83</f>
        <v>18000</v>
      </c>
      <c r="F82" s="129">
        <f t="shared" si="213"/>
        <v>18000</v>
      </c>
      <c r="G82" s="129">
        <f t="shared" si="213"/>
        <v>18000</v>
      </c>
      <c r="H82" s="129">
        <f t="shared" si="214"/>
        <v>0</v>
      </c>
      <c r="I82" s="129">
        <f t="shared" si="214"/>
        <v>0</v>
      </c>
      <c r="J82" s="129">
        <f t="shared" si="214"/>
        <v>0</v>
      </c>
      <c r="K82" s="129">
        <f t="shared" si="214"/>
        <v>18000</v>
      </c>
      <c r="L82" s="129">
        <f t="shared" si="214"/>
        <v>18000</v>
      </c>
      <c r="M82" s="129">
        <f t="shared" si="214"/>
        <v>18000</v>
      </c>
      <c r="N82" s="129">
        <f t="shared" si="214"/>
        <v>0</v>
      </c>
      <c r="O82" s="129">
        <f t="shared" si="214"/>
        <v>0</v>
      </c>
      <c r="P82" s="129">
        <f t="shared" si="214"/>
        <v>0</v>
      </c>
      <c r="Q82" s="129">
        <f t="shared" si="214"/>
        <v>0</v>
      </c>
      <c r="R82" s="129">
        <f t="shared" si="214"/>
        <v>0</v>
      </c>
      <c r="S82" s="129">
        <f t="shared" si="214"/>
        <v>0</v>
      </c>
      <c r="T82" s="129">
        <f t="shared" si="214"/>
        <v>0</v>
      </c>
      <c r="U82" s="129">
        <f t="shared" si="214"/>
        <v>0</v>
      </c>
      <c r="V82" s="129">
        <f t="shared" si="214"/>
        <v>0</v>
      </c>
      <c r="W82" s="129">
        <f t="shared" si="214"/>
        <v>0</v>
      </c>
      <c r="X82" s="129">
        <f t="shared" si="215"/>
        <v>0</v>
      </c>
      <c r="Y82" s="129">
        <f t="shared" si="215"/>
        <v>0</v>
      </c>
    </row>
    <row r="83" spans="1:39" s="130" customFormat="1" ht="17.25" customHeight="1" x14ac:dyDescent="0.2">
      <c r="A83" s="199" t="s">
        <v>284</v>
      </c>
      <c r="B83" s="132"/>
      <c r="C83" s="132" t="s">
        <v>285</v>
      </c>
      <c r="D83" s="245"/>
      <c r="E83" s="129">
        <f>E84</f>
        <v>18000</v>
      </c>
      <c r="F83" s="129">
        <f t="shared" si="213"/>
        <v>18000</v>
      </c>
      <c r="G83" s="129">
        <f t="shared" si="213"/>
        <v>18000</v>
      </c>
      <c r="H83" s="129">
        <f t="shared" si="214"/>
        <v>0</v>
      </c>
      <c r="I83" s="129">
        <f t="shared" si="214"/>
        <v>0</v>
      </c>
      <c r="J83" s="129">
        <f t="shared" si="214"/>
        <v>0</v>
      </c>
      <c r="K83" s="129">
        <f t="shared" si="214"/>
        <v>18000</v>
      </c>
      <c r="L83" s="129">
        <f t="shared" si="214"/>
        <v>18000</v>
      </c>
      <c r="M83" s="129">
        <f t="shared" si="214"/>
        <v>18000</v>
      </c>
      <c r="N83" s="129">
        <f t="shared" si="214"/>
        <v>0</v>
      </c>
      <c r="O83" s="129">
        <f t="shared" si="214"/>
        <v>0</v>
      </c>
      <c r="P83" s="129">
        <f t="shared" si="214"/>
        <v>0</v>
      </c>
      <c r="Q83" s="129">
        <f t="shared" si="214"/>
        <v>0</v>
      </c>
      <c r="R83" s="129">
        <f t="shared" si="214"/>
        <v>0</v>
      </c>
      <c r="S83" s="129">
        <f t="shared" si="214"/>
        <v>0</v>
      </c>
      <c r="T83" s="129">
        <f t="shared" si="214"/>
        <v>0</v>
      </c>
      <c r="U83" s="129">
        <f t="shared" si="214"/>
        <v>0</v>
      </c>
      <c r="V83" s="129">
        <f t="shared" si="214"/>
        <v>0</v>
      </c>
      <c r="W83" s="129">
        <f t="shared" si="214"/>
        <v>0</v>
      </c>
      <c r="X83" s="129">
        <f t="shared" si="215"/>
        <v>0</v>
      </c>
      <c r="Y83" s="129">
        <f t="shared" si="215"/>
        <v>0</v>
      </c>
    </row>
    <row r="84" spans="1:39" s="130" customFormat="1" ht="17.25" customHeight="1" x14ac:dyDescent="0.2">
      <c r="A84" s="32" t="s">
        <v>286</v>
      </c>
      <c r="B84" s="44"/>
      <c r="C84" s="44" t="s">
        <v>287</v>
      </c>
      <c r="D84" s="246"/>
      <c r="E84" s="119">
        <f>H84+K84+N84+Q84+T84</f>
        <v>18000</v>
      </c>
      <c r="F84" s="119">
        <f>I84+L84+O84+R84+U84</f>
        <v>18000</v>
      </c>
      <c r="G84" s="119">
        <f>J84+M84+P84+S84+V84</f>
        <v>18000</v>
      </c>
      <c r="H84" s="96"/>
      <c r="I84" s="96"/>
      <c r="J84" s="96"/>
      <c r="K84" s="96">
        <v>18000</v>
      </c>
      <c r="L84" s="96">
        <v>18000</v>
      </c>
      <c r="M84" s="96">
        <v>18000</v>
      </c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</row>
    <row r="85" spans="1:39" s="24" customFormat="1" ht="16.5" customHeight="1" x14ac:dyDescent="0.2">
      <c r="A85" s="38" t="s">
        <v>210</v>
      </c>
      <c r="B85" s="39">
        <v>230</v>
      </c>
      <c r="C85" s="39"/>
      <c r="D85" s="235"/>
      <c r="E85" s="102">
        <f t="shared" ref="E85:Y85" si="216">E87+E97</f>
        <v>1520208</v>
      </c>
      <c r="F85" s="102">
        <f t="shared" si="216"/>
        <v>1174712.76</v>
      </c>
      <c r="G85" s="102">
        <f t="shared" si="216"/>
        <v>976212.76</v>
      </c>
      <c r="H85" s="102">
        <f t="shared" si="216"/>
        <v>1485208</v>
      </c>
      <c r="I85" s="102">
        <f t="shared" si="216"/>
        <v>1139712.76</v>
      </c>
      <c r="J85" s="102">
        <f t="shared" si="216"/>
        <v>941212.76</v>
      </c>
      <c r="K85" s="102">
        <f t="shared" si="216"/>
        <v>0</v>
      </c>
      <c r="L85" s="102">
        <f t="shared" si="216"/>
        <v>0</v>
      </c>
      <c r="M85" s="102">
        <f t="shared" si="216"/>
        <v>0</v>
      </c>
      <c r="N85" s="102">
        <f t="shared" si="216"/>
        <v>0</v>
      </c>
      <c r="O85" s="102">
        <f t="shared" si="216"/>
        <v>0</v>
      </c>
      <c r="P85" s="102">
        <f t="shared" si="216"/>
        <v>0</v>
      </c>
      <c r="Q85" s="102">
        <f t="shared" si="216"/>
        <v>0</v>
      </c>
      <c r="R85" s="102">
        <f t="shared" si="216"/>
        <v>0</v>
      </c>
      <c r="S85" s="102">
        <f t="shared" si="216"/>
        <v>0</v>
      </c>
      <c r="T85" s="102">
        <f t="shared" si="216"/>
        <v>35000</v>
      </c>
      <c r="U85" s="102">
        <f t="shared" si="216"/>
        <v>35000</v>
      </c>
      <c r="V85" s="102">
        <f t="shared" si="216"/>
        <v>35000</v>
      </c>
      <c r="W85" s="102">
        <f t="shared" si="216"/>
        <v>0</v>
      </c>
      <c r="X85" s="102">
        <f t="shared" si="216"/>
        <v>0</v>
      </c>
      <c r="Y85" s="102">
        <f t="shared" si="216"/>
        <v>0</v>
      </c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</row>
    <row r="86" spans="1:39" s="24" customFormat="1" ht="16.5" customHeight="1" x14ac:dyDescent="0.2">
      <c r="A86" s="46" t="s">
        <v>16</v>
      </c>
      <c r="B86" s="45"/>
      <c r="C86" s="45"/>
      <c r="D86" s="246"/>
      <c r="E86" s="106"/>
      <c r="F86" s="106"/>
      <c r="G86" s="10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</row>
    <row r="87" spans="1:39" ht="52.5" x14ac:dyDescent="0.2">
      <c r="A87" s="49" t="s">
        <v>102</v>
      </c>
      <c r="B87" s="51"/>
      <c r="C87" s="51"/>
      <c r="D87" s="237" t="s">
        <v>123</v>
      </c>
      <c r="E87" s="107">
        <f>E88</f>
        <v>1485208</v>
      </c>
      <c r="F87" s="107">
        <f t="shared" ref="F87:G89" si="217">F88</f>
        <v>1139712.76</v>
      </c>
      <c r="G87" s="107">
        <f t="shared" si="217"/>
        <v>941212.76</v>
      </c>
      <c r="H87" s="107">
        <f>H88</f>
        <v>1485208</v>
      </c>
      <c r="I87" s="107">
        <f>I88</f>
        <v>1139712.76</v>
      </c>
      <c r="J87" s="107">
        <f>J88</f>
        <v>941212.76</v>
      </c>
      <c r="K87" s="107">
        <f t="shared" ref="K87:Y89" si="218">K88</f>
        <v>0</v>
      </c>
      <c r="L87" s="107">
        <f t="shared" si="218"/>
        <v>0</v>
      </c>
      <c r="M87" s="107">
        <f t="shared" si="218"/>
        <v>0</v>
      </c>
      <c r="N87" s="107">
        <f t="shared" si="218"/>
        <v>0</v>
      </c>
      <c r="O87" s="107">
        <f t="shared" si="218"/>
        <v>0</v>
      </c>
      <c r="P87" s="107">
        <f t="shared" si="218"/>
        <v>0</v>
      </c>
      <c r="Q87" s="107">
        <f t="shared" si="218"/>
        <v>0</v>
      </c>
      <c r="R87" s="107">
        <f t="shared" si="218"/>
        <v>0</v>
      </c>
      <c r="S87" s="107">
        <f t="shared" si="218"/>
        <v>0</v>
      </c>
      <c r="T87" s="107">
        <f t="shared" si="218"/>
        <v>0</v>
      </c>
      <c r="U87" s="107">
        <f t="shared" si="218"/>
        <v>0</v>
      </c>
      <c r="V87" s="107">
        <f t="shared" si="218"/>
        <v>0</v>
      </c>
      <c r="W87" s="107">
        <f t="shared" si="218"/>
        <v>0</v>
      </c>
      <c r="X87" s="107">
        <f t="shared" si="218"/>
        <v>0</v>
      </c>
      <c r="Y87" s="107">
        <f t="shared" si="218"/>
        <v>0</v>
      </c>
    </row>
    <row r="88" spans="1:39" ht="21" x14ac:dyDescent="0.2">
      <c r="A88" s="49" t="s">
        <v>209</v>
      </c>
      <c r="B88" s="51"/>
      <c r="C88" s="51"/>
      <c r="D88" s="237" t="s">
        <v>211</v>
      </c>
      <c r="E88" s="107">
        <f>E89</f>
        <v>1485208</v>
      </c>
      <c r="F88" s="107">
        <f t="shared" si="217"/>
        <v>1139712.76</v>
      </c>
      <c r="G88" s="107">
        <f t="shared" si="217"/>
        <v>941212.76</v>
      </c>
      <c r="H88" s="107">
        <f t="shared" ref="H88:J89" si="219">H89</f>
        <v>1485208</v>
      </c>
      <c r="I88" s="107">
        <f t="shared" si="219"/>
        <v>1139712.76</v>
      </c>
      <c r="J88" s="107">
        <f t="shared" si="219"/>
        <v>941212.76</v>
      </c>
      <c r="K88" s="107">
        <f t="shared" si="218"/>
        <v>0</v>
      </c>
      <c r="L88" s="107">
        <f t="shared" si="218"/>
        <v>0</v>
      </c>
      <c r="M88" s="107">
        <f t="shared" si="218"/>
        <v>0</v>
      </c>
      <c r="N88" s="107">
        <f t="shared" si="218"/>
        <v>0</v>
      </c>
      <c r="O88" s="107">
        <f t="shared" si="218"/>
        <v>0</v>
      </c>
      <c r="P88" s="107">
        <f t="shared" si="218"/>
        <v>0</v>
      </c>
      <c r="Q88" s="107">
        <f t="shared" si="218"/>
        <v>0</v>
      </c>
      <c r="R88" s="107">
        <f t="shared" si="218"/>
        <v>0</v>
      </c>
      <c r="S88" s="107">
        <f t="shared" si="218"/>
        <v>0</v>
      </c>
      <c r="T88" s="107">
        <f t="shared" si="218"/>
        <v>0</v>
      </c>
      <c r="U88" s="107">
        <f t="shared" si="218"/>
        <v>0</v>
      </c>
      <c r="V88" s="107">
        <f t="shared" si="218"/>
        <v>0</v>
      </c>
      <c r="W88" s="107">
        <f t="shared" si="218"/>
        <v>0</v>
      </c>
      <c r="X88" s="107">
        <f t="shared" si="218"/>
        <v>0</v>
      </c>
      <c r="Y88" s="107">
        <f t="shared" si="218"/>
        <v>0</v>
      </c>
    </row>
    <row r="89" spans="1:39" ht="18" customHeight="1" x14ac:dyDescent="0.2">
      <c r="A89" s="49" t="s">
        <v>210</v>
      </c>
      <c r="B89" s="51"/>
      <c r="C89" s="51"/>
      <c r="D89" s="237" t="s">
        <v>212</v>
      </c>
      <c r="E89" s="107">
        <f>E90</f>
        <v>1485208</v>
      </c>
      <c r="F89" s="107">
        <f t="shared" si="217"/>
        <v>1139712.76</v>
      </c>
      <c r="G89" s="107">
        <f t="shared" si="217"/>
        <v>941212.76</v>
      </c>
      <c r="H89" s="107">
        <f t="shared" si="219"/>
        <v>1485208</v>
      </c>
      <c r="I89" s="107">
        <f t="shared" si="219"/>
        <v>1139712.76</v>
      </c>
      <c r="J89" s="107">
        <f t="shared" si="219"/>
        <v>941212.76</v>
      </c>
      <c r="K89" s="107">
        <f t="shared" si="218"/>
        <v>0</v>
      </c>
      <c r="L89" s="107">
        <f t="shared" si="218"/>
        <v>0</v>
      </c>
      <c r="M89" s="107">
        <f t="shared" si="218"/>
        <v>0</v>
      </c>
      <c r="N89" s="107">
        <f t="shared" si="218"/>
        <v>0</v>
      </c>
      <c r="O89" s="107">
        <f t="shared" si="218"/>
        <v>0</v>
      </c>
      <c r="P89" s="107">
        <f t="shared" si="218"/>
        <v>0</v>
      </c>
      <c r="Q89" s="107">
        <f t="shared" si="218"/>
        <v>0</v>
      </c>
      <c r="R89" s="107">
        <f t="shared" si="218"/>
        <v>0</v>
      </c>
      <c r="S89" s="107">
        <f t="shared" si="218"/>
        <v>0</v>
      </c>
      <c r="T89" s="107">
        <f t="shared" si="218"/>
        <v>0</v>
      </c>
      <c r="U89" s="107">
        <f t="shared" si="218"/>
        <v>0</v>
      </c>
      <c r="V89" s="107">
        <f t="shared" si="218"/>
        <v>0</v>
      </c>
      <c r="W89" s="107">
        <f t="shared" si="218"/>
        <v>0</v>
      </c>
      <c r="X89" s="107">
        <f t="shared" si="218"/>
        <v>0</v>
      </c>
      <c r="Y89" s="107">
        <f t="shared" si="218"/>
        <v>0</v>
      </c>
    </row>
    <row r="90" spans="1:39" ht="18" customHeight="1" x14ac:dyDescent="0.2">
      <c r="A90" s="199" t="s">
        <v>284</v>
      </c>
      <c r="B90" s="132"/>
      <c r="C90" s="132" t="s">
        <v>285</v>
      </c>
      <c r="D90" s="245"/>
      <c r="E90" s="129">
        <f>E91+E95</f>
        <v>1485208</v>
      </c>
      <c r="F90" s="129">
        <f t="shared" ref="F90:Y90" si="220">F91+F95</f>
        <v>1139712.76</v>
      </c>
      <c r="G90" s="129">
        <f t="shared" si="220"/>
        <v>941212.76</v>
      </c>
      <c r="H90" s="129">
        <f t="shared" si="220"/>
        <v>1485208</v>
      </c>
      <c r="I90" s="129">
        <f t="shared" si="220"/>
        <v>1139712.76</v>
      </c>
      <c r="J90" s="129">
        <f t="shared" si="220"/>
        <v>941212.76</v>
      </c>
      <c r="K90" s="129">
        <f t="shared" si="220"/>
        <v>0</v>
      </c>
      <c r="L90" s="129">
        <f t="shared" si="220"/>
        <v>0</v>
      </c>
      <c r="M90" s="129">
        <f t="shared" si="220"/>
        <v>0</v>
      </c>
      <c r="N90" s="129">
        <f t="shared" si="220"/>
        <v>0</v>
      </c>
      <c r="O90" s="129">
        <f t="shared" si="220"/>
        <v>0</v>
      </c>
      <c r="P90" s="129">
        <f t="shared" si="220"/>
        <v>0</v>
      </c>
      <c r="Q90" s="129">
        <f t="shared" si="220"/>
        <v>0</v>
      </c>
      <c r="R90" s="129">
        <f t="shared" si="220"/>
        <v>0</v>
      </c>
      <c r="S90" s="129">
        <f t="shared" si="220"/>
        <v>0</v>
      </c>
      <c r="T90" s="129">
        <f t="shared" si="220"/>
        <v>0</v>
      </c>
      <c r="U90" s="129">
        <f t="shared" si="220"/>
        <v>0</v>
      </c>
      <c r="V90" s="129">
        <f t="shared" si="220"/>
        <v>0</v>
      </c>
      <c r="W90" s="129">
        <f t="shared" si="220"/>
        <v>0</v>
      </c>
      <c r="X90" s="129">
        <f t="shared" si="220"/>
        <v>0</v>
      </c>
      <c r="Y90" s="129">
        <f t="shared" si="220"/>
        <v>0</v>
      </c>
    </row>
    <row r="91" spans="1:39" ht="42" customHeight="1" x14ac:dyDescent="0.2">
      <c r="A91" s="199" t="s">
        <v>288</v>
      </c>
      <c r="B91" s="132"/>
      <c r="C91" s="132" t="s">
        <v>289</v>
      </c>
      <c r="D91" s="245"/>
      <c r="E91" s="129">
        <f>SUM(E92:E94)</f>
        <v>1485208</v>
      </c>
      <c r="F91" s="129">
        <f t="shared" ref="F91:Y91" si="221">SUM(F92:F94)</f>
        <v>1139712.76</v>
      </c>
      <c r="G91" s="129">
        <f t="shared" si="221"/>
        <v>941212.76</v>
      </c>
      <c r="H91" s="129">
        <f t="shared" si="221"/>
        <v>1485208</v>
      </c>
      <c r="I91" s="129">
        <f t="shared" si="221"/>
        <v>1139712.76</v>
      </c>
      <c r="J91" s="129">
        <f t="shared" si="221"/>
        <v>941212.76</v>
      </c>
      <c r="K91" s="129">
        <f t="shared" si="221"/>
        <v>0</v>
      </c>
      <c r="L91" s="129">
        <f t="shared" si="221"/>
        <v>0</v>
      </c>
      <c r="M91" s="129">
        <f t="shared" si="221"/>
        <v>0</v>
      </c>
      <c r="N91" s="129">
        <f t="shared" si="221"/>
        <v>0</v>
      </c>
      <c r="O91" s="129">
        <f t="shared" si="221"/>
        <v>0</v>
      </c>
      <c r="P91" s="129">
        <f t="shared" si="221"/>
        <v>0</v>
      </c>
      <c r="Q91" s="129">
        <f t="shared" si="221"/>
        <v>0</v>
      </c>
      <c r="R91" s="129">
        <f t="shared" si="221"/>
        <v>0</v>
      </c>
      <c r="S91" s="129">
        <f t="shared" si="221"/>
        <v>0</v>
      </c>
      <c r="T91" s="129">
        <f t="shared" si="221"/>
        <v>0</v>
      </c>
      <c r="U91" s="129">
        <f t="shared" si="221"/>
        <v>0</v>
      </c>
      <c r="V91" s="129">
        <f t="shared" si="221"/>
        <v>0</v>
      </c>
      <c r="W91" s="129">
        <f t="shared" si="221"/>
        <v>0</v>
      </c>
      <c r="X91" s="129">
        <f t="shared" si="221"/>
        <v>0</v>
      </c>
      <c r="Y91" s="129">
        <f t="shared" si="221"/>
        <v>0</v>
      </c>
    </row>
    <row r="92" spans="1:39" ht="42" customHeight="1" x14ac:dyDescent="0.2">
      <c r="A92" s="141" t="s">
        <v>213</v>
      </c>
      <c r="B92" s="142"/>
      <c r="C92" s="118"/>
      <c r="D92" s="239" t="s">
        <v>187</v>
      </c>
      <c r="E92" s="119">
        <f t="shared" ref="E92:G94" si="222">H92+K92+N92+Q92+T92</f>
        <v>691016</v>
      </c>
      <c r="F92" s="119">
        <f t="shared" si="222"/>
        <v>345520.76</v>
      </c>
      <c r="G92" s="119">
        <f t="shared" si="222"/>
        <v>345568.76</v>
      </c>
      <c r="H92" s="120">
        <v>691016</v>
      </c>
      <c r="I92" s="120">
        <v>345520.76</v>
      </c>
      <c r="J92" s="120">
        <v>345568.76</v>
      </c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</row>
    <row r="93" spans="1:39" ht="42" customHeight="1" x14ac:dyDescent="0.2">
      <c r="A93" s="141" t="s">
        <v>214</v>
      </c>
      <c r="B93" s="142"/>
      <c r="C93" s="118"/>
      <c r="D93" s="239" t="s">
        <v>187</v>
      </c>
      <c r="E93" s="119">
        <f t="shared" si="222"/>
        <v>794192</v>
      </c>
      <c r="F93" s="119">
        <f t="shared" si="222"/>
        <v>794192</v>
      </c>
      <c r="G93" s="119">
        <f t="shared" si="222"/>
        <v>595644</v>
      </c>
      <c r="H93" s="120">
        <v>794192</v>
      </c>
      <c r="I93" s="120">
        <v>794192</v>
      </c>
      <c r="J93" s="120">
        <v>595644</v>
      </c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</row>
    <row r="94" spans="1:39" ht="42" customHeight="1" x14ac:dyDescent="0.2">
      <c r="A94" s="141" t="s">
        <v>215</v>
      </c>
      <c r="B94" s="142"/>
      <c r="C94" s="118"/>
      <c r="D94" s="239" t="s">
        <v>186</v>
      </c>
      <c r="E94" s="119">
        <f t="shared" si="222"/>
        <v>0</v>
      </c>
      <c r="F94" s="119">
        <f t="shared" si="222"/>
        <v>0</v>
      </c>
      <c r="G94" s="119">
        <f t="shared" si="222"/>
        <v>0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</row>
    <row r="95" spans="1:39" ht="18" customHeight="1" x14ac:dyDescent="0.2">
      <c r="A95" s="199" t="s">
        <v>290</v>
      </c>
      <c r="B95" s="132"/>
      <c r="C95" s="132" t="s">
        <v>291</v>
      </c>
      <c r="D95" s="245"/>
      <c r="E95" s="129">
        <f>E96</f>
        <v>0</v>
      </c>
      <c r="F95" s="129">
        <f t="shared" ref="F95:Y95" si="223">F96</f>
        <v>0</v>
      </c>
      <c r="G95" s="129">
        <f t="shared" si="223"/>
        <v>0</v>
      </c>
      <c r="H95" s="129">
        <f t="shared" si="223"/>
        <v>0</v>
      </c>
      <c r="I95" s="129">
        <f t="shared" si="223"/>
        <v>0</v>
      </c>
      <c r="J95" s="129">
        <f t="shared" si="223"/>
        <v>0</v>
      </c>
      <c r="K95" s="129">
        <f t="shared" si="223"/>
        <v>0</v>
      </c>
      <c r="L95" s="129">
        <f t="shared" si="223"/>
        <v>0</v>
      </c>
      <c r="M95" s="129">
        <f t="shared" si="223"/>
        <v>0</v>
      </c>
      <c r="N95" s="129">
        <f t="shared" si="223"/>
        <v>0</v>
      </c>
      <c r="O95" s="129">
        <f t="shared" si="223"/>
        <v>0</v>
      </c>
      <c r="P95" s="129">
        <f t="shared" si="223"/>
        <v>0</v>
      </c>
      <c r="Q95" s="129">
        <f t="shared" si="223"/>
        <v>0</v>
      </c>
      <c r="R95" s="129">
        <f t="shared" si="223"/>
        <v>0</v>
      </c>
      <c r="S95" s="129">
        <f t="shared" si="223"/>
        <v>0</v>
      </c>
      <c r="T95" s="129">
        <f t="shared" si="223"/>
        <v>0</v>
      </c>
      <c r="U95" s="129">
        <f t="shared" si="223"/>
        <v>0</v>
      </c>
      <c r="V95" s="129">
        <f t="shared" si="223"/>
        <v>0</v>
      </c>
      <c r="W95" s="129">
        <f t="shared" si="223"/>
        <v>0</v>
      </c>
      <c r="X95" s="129">
        <f t="shared" si="223"/>
        <v>0</v>
      </c>
      <c r="Y95" s="129">
        <f t="shared" si="223"/>
        <v>0</v>
      </c>
    </row>
    <row r="96" spans="1:39" ht="18" customHeight="1" x14ac:dyDescent="0.2">
      <c r="A96" s="141" t="s">
        <v>237</v>
      </c>
      <c r="B96" s="141"/>
      <c r="C96" s="143"/>
      <c r="D96" s="239" t="s">
        <v>238</v>
      </c>
      <c r="E96" s="119">
        <f t="shared" ref="E96" si="224">H96+K96+N96+Q96+T96</f>
        <v>0</v>
      </c>
      <c r="F96" s="119">
        <f t="shared" ref="F96" si="225">I96+L96+O96+R96+U96</f>
        <v>0</v>
      </c>
      <c r="G96" s="119">
        <f>J96+M96+P96+S96+V96</f>
        <v>0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</row>
    <row r="97" spans="1:25" x14ac:dyDescent="0.2">
      <c r="A97" s="75" t="s">
        <v>154</v>
      </c>
      <c r="B97" s="92"/>
      <c r="C97" s="92"/>
      <c r="D97" s="243" t="s">
        <v>153</v>
      </c>
      <c r="E97" s="108">
        <f>E98</f>
        <v>35000</v>
      </c>
      <c r="F97" s="108">
        <f t="shared" ref="F97:G97" si="226">F98</f>
        <v>35000</v>
      </c>
      <c r="G97" s="108">
        <f t="shared" si="226"/>
        <v>35000</v>
      </c>
      <c r="H97" s="108">
        <f t="shared" ref="H97:V97" si="227">H98</f>
        <v>0</v>
      </c>
      <c r="I97" s="108">
        <f t="shared" si="227"/>
        <v>0</v>
      </c>
      <c r="J97" s="108">
        <f t="shared" si="227"/>
        <v>0</v>
      </c>
      <c r="K97" s="108">
        <f t="shared" si="227"/>
        <v>0</v>
      </c>
      <c r="L97" s="108">
        <f t="shared" si="227"/>
        <v>0</v>
      </c>
      <c r="M97" s="108">
        <f t="shared" si="227"/>
        <v>0</v>
      </c>
      <c r="N97" s="108">
        <f t="shared" si="227"/>
        <v>0</v>
      </c>
      <c r="O97" s="108">
        <f t="shared" si="227"/>
        <v>0</v>
      </c>
      <c r="P97" s="108">
        <f t="shared" si="227"/>
        <v>0</v>
      </c>
      <c r="Q97" s="108">
        <f t="shared" si="227"/>
        <v>0</v>
      </c>
      <c r="R97" s="108">
        <f t="shared" si="227"/>
        <v>0</v>
      </c>
      <c r="S97" s="108">
        <f t="shared" si="227"/>
        <v>0</v>
      </c>
      <c r="T97" s="108">
        <f t="shared" si="227"/>
        <v>35000</v>
      </c>
      <c r="U97" s="108">
        <f t="shared" si="227"/>
        <v>35000</v>
      </c>
      <c r="V97" s="108">
        <f t="shared" si="227"/>
        <v>35000</v>
      </c>
      <c r="W97" s="108">
        <f>W98</f>
        <v>0</v>
      </c>
      <c r="X97" s="108">
        <f>X98</f>
        <v>0</v>
      </c>
      <c r="Y97" s="108">
        <f>Y98</f>
        <v>0</v>
      </c>
    </row>
    <row r="98" spans="1:25" ht="11.25" customHeight="1" x14ac:dyDescent="0.2">
      <c r="A98" s="75" t="s">
        <v>234</v>
      </c>
      <c r="B98" s="92"/>
      <c r="C98" s="92"/>
      <c r="D98" s="243" t="s">
        <v>235</v>
      </c>
      <c r="E98" s="108">
        <f t="shared" ref="E98:Y98" si="228">SUM(E105:E105)</f>
        <v>35000</v>
      </c>
      <c r="F98" s="108">
        <f t="shared" si="228"/>
        <v>35000</v>
      </c>
      <c r="G98" s="108">
        <f t="shared" si="228"/>
        <v>35000</v>
      </c>
      <c r="H98" s="108">
        <f t="shared" si="228"/>
        <v>0</v>
      </c>
      <c r="I98" s="108">
        <f t="shared" si="228"/>
        <v>0</v>
      </c>
      <c r="J98" s="108">
        <f t="shared" si="228"/>
        <v>0</v>
      </c>
      <c r="K98" s="108">
        <f t="shared" si="228"/>
        <v>0</v>
      </c>
      <c r="L98" s="108">
        <f t="shared" si="228"/>
        <v>0</v>
      </c>
      <c r="M98" s="108">
        <f t="shared" si="228"/>
        <v>0</v>
      </c>
      <c r="N98" s="108">
        <f t="shared" si="228"/>
        <v>0</v>
      </c>
      <c r="O98" s="108">
        <f t="shared" si="228"/>
        <v>0</v>
      </c>
      <c r="P98" s="108">
        <f t="shared" si="228"/>
        <v>0</v>
      </c>
      <c r="Q98" s="108">
        <f t="shared" si="228"/>
        <v>0</v>
      </c>
      <c r="R98" s="108">
        <f t="shared" si="228"/>
        <v>0</v>
      </c>
      <c r="S98" s="108">
        <f t="shared" si="228"/>
        <v>0</v>
      </c>
      <c r="T98" s="108">
        <f t="shared" si="228"/>
        <v>35000</v>
      </c>
      <c r="U98" s="108">
        <f t="shared" si="228"/>
        <v>35000</v>
      </c>
      <c r="V98" s="108">
        <f t="shared" si="228"/>
        <v>35000</v>
      </c>
      <c r="W98" s="108">
        <f t="shared" si="228"/>
        <v>0</v>
      </c>
      <c r="X98" s="108">
        <f t="shared" si="228"/>
        <v>0</v>
      </c>
      <c r="Y98" s="108">
        <f t="shared" si="228"/>
        <v>0</v>
      </c>
    </row>
    <row r="99" spans="1:25" ht="15.75" customHeight="1" x14ac:dyDescent="0.2">
      <c r="A99" s="199" t="s">
        <v>284</v>
      </c>
      <c r="B99" s="132"/>
      <c r="C99" s="132" t="s">
        <v>285</v>
      </c>
      <c r="D99" s="245"/>
      <c r="E99" s="129">
        <f>E100+E104</f>
        <v>35000</v>
      </c>
      <c r="F99" s="129">
        <f t="shared" ref="F99:Y99" si="229">F100+F104</f>
        <v>35000</v>
      </c>
      <c r="G99" s="129">
        <f t="shared" si="229"/>
        <v>35000</v>
      </c>
      <c r="H99" s="129">
        <f t="shared" si="229"/>
        <v>0</v>
      </c>
      <c r="I99" s="129">
        <f t="shared" si="229"/>
        <v>0</v>
      </c>
      <c r="J99" s="129">
        <f t="shared" si="229"/>
        <v>0</v>
      </c>
      <c r="K99" s="129">
        <f t="shared" si="229"/>
        <v>0</v>
      </c>
      <c r="L99" s="129">
        <f t="shared" si="229"/>
        <v>0</v>
      </c>
      <c r="M99" s="129">
        <f t="shared" si="229"/>
        <v>0</v>
      </c>
      <c r="N99" s="129">
        <f t="shared" si="229"/>
        <v>0</v>
      </c>
      <c r="O99" s="129">
        <f t="shared" si="229"/>
        <v>0</v>
      </c>
      <c r="P99" s="129">
        <f t="shared" si="229"/>
        <v>0</v>
      </c>
      <c r="Q99" s="129">
        <f t="shared" si="229"/>
        <v>0</v>
      </c>
      <c r="R99" s="129">
        <f t="shared" si="229"/>
        <v>0</v>
      </c>
      <c r="S99" s="129">
        <f t="shared" si="229"/>
        <v>0</v>
      </c>
      <c r="T99" s="129">
        <f t="shared" si="229"/>
        <v>35000</v>
      </c>
      <c r="U99" s="129">
        <f t="shared" si="229"/>
        <v>35000</v>
      </c>
      <c r="V99" s="129">
        <f t="shared" si="229"/>
        <v>35000</v>
      </c>
      <c r="W99" s="129">
        <f t="shared" si="229"/>
        <v>0</v>
      </c>
      <c r="X99" s="129">
        <f t="shared" si="229"/>
        <v>0</v>
      </c>
      <c r="Y99" s="129">
        <f t="shared" si="229"/>
        <v>0</v>
      </c>
    </row>
    <row r="100" spans="1:25" ht="42.75" customHeight="1" x14ac:dyDescent="0.2">
      <c r="A100" s="199" t="s">
        <v>288</v>
      </c>
      <c r="B100" s="132"/>
      <c r="C100" s="132" t="s">
        <v>289</v>
      </c>
      <c r="D100" s="245"/>
      <c r="E100" s="129">
        <f>SUM(E101:E103)</f>
        <v>0</v>
      </c>
      <c r="F100" s="129">
        <f t="shared" ref="F100" si="230">SUM(F101:F103)</f>
        <v>0</v>
      </c>
      <c r="G100" s="129">
        <f t="shared" ref="G100" si="231">SUM(G101:G103)</f>
        <v>0</v>
      </c>
      <c r="H100" s="129">
        <f t="shared" ref="H100" si="232">SUM(H101:H103)</f>
        <v>0</v>
      </c>
      <c r="I100" s="129">
        <f t="shared" ref="I100" si="233">SUM(I101:I103)</f>
        <v>0</v>
      </c>
      <c r="J100" s="129">
        <f t="shared" ref="J100" si="234">SUM(J101:J103)</f>
        <v>0</v>
      </c>
      <c r="K100" s="129">
        <f t="shared" ref="K100" si="235">SUM(K101:K103)</f>
        <v>0</v>
      </c>
      <c r="L100" s="129">
        <f t="shared" ref="L100" si="236">SUM(L101:L103)</f>
        <v>0</v>
      </c>
      <c r="M100" s="129">
        <f t="shared" ref="M100" si="237">SUM(M101:M103)</f>
        <v>0</v>
      </c>
      <c r="N100" s="129">
        <f t="shared" ref="N100" si="238">SUM(N101:N103)</f>
        <v>0</v>
      </c>
      <c r="O100" s="129">
        <f t="shared" ref="O100" si="239">SUM(O101:O103)</f>
        <v>0</v>
      </c>
      <c r="P100" s="129">
        <f t="shared" ref="P100" si="240">SUM(P101:P103)</f>
        <v>0</v>
      </c>
      <c r="Q100" s="129">
        <f t="shared" ref="Q100" si="241">SUM(Q101:Q103)</f>
        <v>0</v>
      </c>
      <c r="R100" s="129">
        <f t="shared" ref="R100" si="242">SUM(R101:R103)</f>
        <v>0</v>
      </c>
      <c r="S100" s="129">
        <f t="shared" ref="S100" si="243">SUM(S101:S103)</f>
        <v>0</v>
      </c>
      <c r="T100" s="129">
        <f t="shared" ref="T100" si="244">SUM(T101:T103)</f>
        <v>0</v>
      </c>
      <c r="U100" s="129">
        <f t="shared" ref="U100" si="245">SUM(U101:U103)</f>
        <v>0</v>
      </c>
      <c r="V100" s="129">
        <f t="shared" ref="V100" si="246">SUM(V101:V103)</f>
        <v>0</v>
      </c>
      <c r="W100" s="129">
        <f t="shared" ref="W100" si="247">SUM(W101:W103)</f>
        <v>0</v>
      </c>
      <c r="X100" s="129">
        <f t="shared" ref="X100" si="248">SUM(X101:X103)</f>
        <v>0</v>
      </c>
      <c r="Y100" s="129">
        <f t="shared" ref="Y100" si="249">SUM(Y101:Y103)</f>
        <v>0</v>
      </c>
    </row>
    <row r="101" spans="1:25" ht="11.25" customHeight="1" x14ac:dyDescent="0.2">
      <c r="A101" s="141" t="s">
        <v>213</v>
      </c>
      <c r="B101" s="142"/>
      <c r="C101" s="118"/>
      <c r="D101" s="239" t="s">
        <v>292</v>
      </c>
      <c r="E101" s="119">
        <f t="shared" ref="E101:G103" si="250">H101+K101+N101+Q101+T101</f>
        <v>0</v>
      </c>
      <c r="F101" s="119">
        <f t="shared" si="250"/>
        <v>0</v>
      </c>
      <c r="G101" s="119">
        <f t="shared" si="250"/>
        <v>0</v>
      </c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</row>
    <row r="102" spans="1:25" ht="11.25" customHeight="1" x14ac:dyDescent="0.2">
      <c r="A102" s="141" t="s">
        <v>214</v>
      </c>
      <c r="B102" s="142"/>
      <c r="C102" s="118"/>
      <c r="D102" s="239" t="s">
        <v>292</v>
      </c>
      <c r="E102" s="119">
        <f t="shared" si="250"/>
        <v>0</v>
      </c>
      <c r="F102" s="119">
        <f t="shared" si="250"/>
        <v>0</v>
      </c>
      <c r="G102" s="119">
        <f t="shared" si="250"/>
        <v>0</v>
      </c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</row>
    <row r="103" spans="1:25" ht="11.25" customHeight="1" x14ac:dyDescent="0.2">
      <c r="A103" s="141" t="s">
        <v>215</v>
      </c>
      <c r="B103" s="142"/>
      <c r="C103" s="118"/>
      <c r="D103" s="239" t="s">
        <v>239</v>
      </c>
      <c r="E103" s="119">
        <f t="shared" si="250"/>
        <v>0</v>
      </c>
      <c r="F103" s="119">
        <f t="shared" si="250"/>
        <v>0</v>
      </c>
      <c r="G103" s="119">
        <f t="shared" si="250"/>
        <v>0</v>
      </c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</row>
    <row r="104" spans="1:25" ht="11.25" customHeight="1" x14ac:dyDescent="0.2">
      <c r="A104" s="199" t="s">
        <v>290</v>
      </c>
      <c r="B104" s="132"/>
      <c r="C104" s="132" t="s">
        <v>291</v>
      </c>
      <c r="D104" s="245"/>
      <c r="E104" s="129">
        <f>E105</f>
        <v>35000</v>
      </c>
      <c r="F104" s="129">
        <f t="shared" ref="F104" si="251">F105</f>
        <v>35000</v>
      </c>
      <c r="G104" s="129">
        <f t="shared" ref="G104" si="252">G105</f>
        <v>35000</v>
      </c>
      <c r="H104" s="129">
        <f t="shared" ref="H104" si="253">H105</f>
        <v>0</v>
      </c>
      <c r="I104" s="129">
        <f t="shared" ref="I104" si="254">I105</f>
        <v>0</v>
      </c>
      <c r="J104" s="129">
        <f t="shared" ref="J104" si="255">J105</f>
        <v>0</v>
      </c>
      <c r="K104" s="129">
        <f t="shared" ref="K104" si="256">K105</f>
        <v>0</v>
      </c>
      <c r="L104" s="129">
        <f t="shared" ref="L104" si="257">L105</f>
        <v>0</v>
      </c>
      <c r="M104" s="129">
        <f t="shared" ref="M104" si="258">M105</f>
        <v>0</v>
      </c>
      <c r="N104" s="129">
        <f t="shared" ref="N104" si="259">N105</f>
        <v>0</v>
      </c>
      <c r="O104" s="129">
        <f t="shared" ref="O104" si="260">O105</f>
        <v>0</v>
      </c>
      <c r="P104" s="129">
        <f t="shared" ref="P104" si="261">P105</f>
        <v>0</v>
      </c>
      <c r="Q104" s="129">
        <f t="shared" ref="Q104" si="262">Q105</f>
        <v>0</v>
      </c>
      <c r="R104" s="129">
        <f t="shared" ref="R104" si="263">R105</f>
        <v>0</v>
      </c>
      <c r="S104" s="129">
        <f t="shared" ref="S104" si="264">S105</f>
        <v>0</v>
      </c>
      <c r="T104" s="129">
        <f t="shared" ref="T104" si="265">T105</f>
        <v>35000</v>
      </c>
      <c r="U104" s="129">
        <f t="shared" ref="U104" si="266">U105</f>
        <v>35000</v>
      </c>
      <c r="V104" s="129">
        <f t="shared" ref="V104" si="267">V105</f>
        <v>35000</v>
      </c>
      <c r="W104" s="129">
        <f t="shared" ref="W104" si="268">W105</f>
        <v>0</v>
      </c>
      <c r="X104" s="129">
        <f t="shared" ref="X104" si="269">X105</f>
        <v>0</v>
      </c>
      <c r="Y104" s="129">
        <f t="shared" ref="Y104" si="270">Y105</f>
        <v>0</v>
      </c>
    </row>
    <row r="105" spans="1:25" s="176" customFormat="1" ht="11.25" customHeight="1" x14ac:dyDescent="0.2">
      <c r="A105" s="141" t="s">
        <v>237</v>
      </c>
      <c r="B105" s="141"/>
      <c r="C105" s="143"/>
      <c r="D105" s="239" t="s">
        <v>233</v>
      </c>
      <c r="E105" s="119">
        <f t="shared" ref="E105" si="271">H105+K105+N105+Q105+T105</f>
        <v>35000</v>
      </c>
      <c r="F105" s="119">
        <f t="shared" ref="F105" si="272">I105+L105+O105+R105+U105</f>
        <v>35000</v>
      </c>
      <c r="G105" s="119">
        <f>J105+M105+P105+S105+V105</f>
        <v>35000</v>
      </c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>
        <v>35000</v>
      </c>
      <c r="U105" s="120">
        <v>35000</v>
      </c>
      <c r="V105" s="120">
        <v>35000</v>
      </c>
      <c r="W105" s="120"/>
      <c r="X105" s="120"/>
      <c r="Y105" s="120"/>
    </row>
    <row r="106" spans="1:25" ht="27" customHeight="1" x14ac:dyDescent="0.2">
      <c r="A106" s="38" t="s">
        <v>86</v>
      </c>
      <c r="B106" s="39">
        <v>240</v>
      </c>
      <c r="C106" s="40"/>
      <c r="D106" s="235"/>
      <c r="E106" s="102">
        <f>J106+M106+P106+S106+V106</f>
        <v>0</v>
      </c>
      <c r="F106" s="102">
        <f t="shared" ref="F106:G106" si="273">K106+N106+Q106+T106+W106</f>
        <v>0</v>
      </c>
      <c r="G106" s="102">
        <f t="shared" si="273"/>
        <v>0</v>
      </c>
      <c r="H106" s="102">
        <f t="shared" ref="H106:Y106" si="274">H107</f>
        <v>0</v>
      </c>
      <c r="I106" s="102">
        <f t="shared" si="274"/>
        <v>0</v>
      </c>
      <c r="J106" s="102">
        <f t="shared" si="274"/>
        <v>0</v>
      </c>
      <c r="K106" s="102">
        <f t="shared" si="274"/>
        <v>0</v>
      </c>
      <c r="L106" s="102">
        <f t="shared" si="274"/>
        <v>0</v>
      </c>
      <c r="M106" s="102">
        <f t="shared" si="274"/>
        <v>0</v>
      </c>
      <c r="N106" s="102">
        <f t="shared" si="274"/>
        <v>0</v>
      </c>
      <c r="O106" s="102">
        <f t="shared" si="274"/>
        <v>0</v>
      </c>
      <c r="P106" s="102">
        <f t="shared" si="274"/>
        <v>0</v>
      </c>
      <c r="Q106" s="102">
        <f t="shared" si="274"/>
        <v>0</v>
      </c>
      <c r="R106" s="102">
        <f t="shared" si="274"/>
        <v>0</v>
      </c>
      <c r="S106" s="102">
        <f t="shared" si="274"/>
        <v>0</v>
      </c>
      <c r="T106" s="102">
        <f t="shared" si="274"/>
        <v>0</v>
      </c>
      <c r="U106" s="102">
        <f t="shared" si="274"/>
        <v>0</v>
      </c>
      <c r="V106" s="102">
        <f t="shared" si="274"/>
        <v>0</v>
      </c>
      <c r="W106" s="102">
        <f t="shared" si="274"/>
        <v>0</v>
      </c>
      <c r="X106" s="102">
        <f t="shared" si="274"/>
        <v>0</v>
      </c>
      <c r="Y106" s="102">
        <f t="shared" si="274"/>
        <v>0</v>
      </c>
    </row>
    <row r="107" spans="1:25" ht="15.75" hidden="1" customHeight="1" x14ac:dyDescent="0.2">
      <c r="A107" s="32"/>
      <c r="B107" s="45"/>
      <c r="C107" s="45"/>
      <c r="D107" s="24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</row>
    <row r="108" spans="1:25" ht="25.5" customHeight="1" x14ac:dyDescent="0.2">
      <c r="A108" s="38" t="s">
        <v>52</v>
      </c>
      <c r="B108" s="39">
        <v>250</v>
      </c>
      <c r="C108" s="39"/>
      <c r="D108" s="235"/>
      <c r="E108" s="102">
        <f>E109</f>
        <v>0</v>
      </c>
      <c r="F108" s="102">
        <f t="shared" ref="F108:G110" si="275">F109</f>
        <v>0</v>
      </c>
      <c r="G108" s="102">
        <f t="shared" si="275"/>
        <v>0</v>
      </c>
      <c r="H108" s="102">
        <f t="shared" ref="H108:W110" si="276">H109</f>
        <v>0</v>
      </c>
      <c r="I108" s="102">
        <f t="shared" si="276"/>
        <v>0</v>
      </c>
      <c r="J108" s="102">
        <f t="shared" si="276"/>
        <v>0</v>
      </c>
      <c r="K108" s="102">
        <f t="shared" si="276"/>
        <v>0</v>
      </c>
      <c r="L108" s="102">
        <f t="shared" si="276"/>
        <v>0</v>
      </c>
      <c r="M108" s="102">
        <f t="shared" si="276"/>
        <v>0</v>
      </c>
      <c r="N108" s="102">
        <f t="shared" si="276"/>
        <v>0</v>
      </c>
      <c r="O108" s="102">
        <f t="shared" si="276"/>
        <v>0</v>
      </c>
      <c r="P108" s="102">
        <f t="shared" si="276"/>
        <v>0</v>
      </c>
      <c r="Q108" s="102">
        <f t="shared" si="276"/>
        <v>0</v>
      </c>
      <c r="R108" s="102">
        <f t="shared" si="276"/>
        <v>0</v>
      </c>
      <c r="S108" s="102">
        <f t="shared" si="276"/>
        <v>0</v>
      </c>
      <c r="T108" s="102">
        <f t="shared" si="276"/>
        <v>0</v>
      </c>
      <c r="U108" s="102">
        <f t="shared" si="276"/>
        <v>0</v>
      </c>
      <c r="V108" s="102">
        <f t="shared" si="276"/>
        <v>0</v>
      </c>
      <c r="W108" s="102">
        <f t="shared" si="276"/>
        <v>0</v>
      </c>
      <c r="X108" s="102">
        <f t="shared" ref="X108:Y110" si="277">X109</f>
        <v>0</v>
      </c>
      <c r="Y108" s="102">
        <f t="shared" si="277"/>
        <v>0</v>
      </c>
    </row>
    <row r="109" spans="1:25" ht="15" customHeight="1" x14ac:dyDescent="0.2">
      <c r="A109" s="75" t="s">
        <v>154</v>
      </c>
      <c r="B109" s="62"/>
      <c r="C109" s="62"/>
      <c r="D109" s="243" t="s">
        <v>185</v>
      </c>
      <c r="E109" s="108">
        <f>E110</f>
        <v>0</v>
      </c>
      <c r="F109" s="108">
        <f t="shared" si="275"/>
        <v>0</v>
      </c>
      <c r="G109" s="108">
        <f t="shared" si="275"/>
        <v>0</v>
      </c>
      <c r="H109" s="108">
        <f t="shared" si="276"/>
        <v>0</v>
      </c>
      <c r="I109" s="108">
        <f t="shared" si="276"/>
        <v>0</v>
      </c>
      <c r="J109" s="108">
        <f t="shared" si="276"/>
        <v>0</v>
      </c>
      <c r="K109" s="108">
        <f t="shared" si="276"/>
        <v>0</v>
      </c>
      <c r="L109" s="108">
        <f t="shared" si="276"/>
        <v>0</v>
      </c>
      <c r="M109" s="108">
        <f t="shared" si="276"/>
        <v>0</v>
      </c>
      <c r="N109" s="108">
        <f t="shared" si="276"/>
        <v>0</v>
      </c>
      <c r="O109" s="108">
        <f t="shared" si="276"/>
        <v>0</v>
      </c>
      <c r="P109" s="108">
        <f t="shared" si="276"/>
        <v>0</v>
      </c>
      <c r="Q109" s="108">
        <f t="shared" si="276"/>
        <v>0</v>
      </c>
      <c r="R109" s="108">
        <f t="shared" si="276"/>
        <v>0</v>
      </c>
      <c r="S109" s="108">
        <f t="shared" si="276"/>
        <v>0</v>
      </c>
      <c r="T109" s="108">
        <f t="shared" si="276"/>
        <v>0</v>
      </c>
      <c r="U109" s="108">
        <f t="shared" si="276"/>
        <v>0</v>
      </c>
      <c r="V109" s="108">
        <f t="shared" si="276"/>
        <v>0</v>
      </c>
      <c r="W109" s="108">
        <f t="shared" si="276"/>
        <v>0</v>
      </c>
      <c r="X109" s="108">
        <f t="shared" si="277"/>
        <v>0</v>
      </c>
      <c r="Y109" s="108">
        <f t="shared" si="277"/>
        <v>0</v>
      </c>
    </row>
    <row r="110" spans="1:25" ht="39" customHeight="1" x14ac:dyDescent="0.2">
      <c r="A110" s="75" t="s">
        <v>218</v>
      </c>
      <c r="B110" s="62"/>
      <c r="C110" s="62"/>
      <c r="D110" s="243" t="s">
        <v>219</v>
      </c>
      <c r="E110" s="108">
        <f>E111</f>
        <v>0</v>
      </c>
      <c r="F110" s="108">
        <f t="shared" si="275"/>
        <v>0</v>
      </c>
      <c r="G110" s="108">
        <f t="shared" si="275"/>
        <v>0</v>
      </c>
      <c r="H110" s="108">
        <f t="shared" si="276"/>
        <v>0</v>
      </c>
      <c r="I110" s="108">
        <f t="shared" si="276"/>
        <v>0</v>
      </c>
      <c r="J110" s="108">
        <f t="shared" si="276"/>
        <v>0</v>
      </c>
      <c r="K110" s="108">
        <f t="shared" si="276"/>
        <v>0</v>
      </c>
      <c r="L110" s="108">
        <f t="shared" si="276"/>
        <v>0</v>
      </c>
      <c r="M110" s="108">
        <f t="shared" si="276"/>
        <v>0</v>
      </c>
      <c r="N110" s="108">
        <f t="shared" si="276"/>
        <v>0</v>
      </c>
      <c r="O110" s="108">
        <f t="shared" si="276"/>
        <v>0</v>
      </c>
      <c r="P110" s="108">
        <f t="shared" si="276"/>
        <v>0</v>
      </c>
      <c r="Q110" s="108">
        <f t="shared" si="276"/>
        <v>0</v>
      </c>
      <c r="R110" s="108">
        <f t="shared" si="276"/>
        <v>0</v>
      </c>
      <c r="S110" s="108">
        <f t="shared" si="276"/>
        <v>0</v>
      </c>
      <c r="T110" s="108">
        <f t="shared" si="276"/>
        <v>0</v>
      </c>
      <c r="U110" s="108">
        <f t="shared" si="276"/>
        <v>0</v>
      </c>
      <c r="V110" s="108">
        <f t="shared" si="276"/>
        <v>0</v>
      </c>
      <c r="W110" s="108">
        <f t="shared" si="276"/>
        <v>0</v>
      </c>
      <c r="X110" s="108">
        <f t="shared" si="277"/>
        <v>0</v>
      </c>
      <c r="Y110" s="108">
        <f t="shared" si="277"/>
        <v>0</v>
      </c>
    </row>
    <row r="111" spans="1:25" ht="40.5" customHeight="1" x14ac:dyDescent="0.2">
      <c r="A111" s="75" t="s">
        <v>220</v>
      </c>
      <c r="B111" s="62"/>
      <c r="C111" s="62"/>
      <c r="D111" s="243" t="s">
        <v>188</v>
      </c>
      <c r="E111" s="108">
        <f>E112+E118</f>
        <v>0</v>
      </c>
      <c r="F111" s="108">
        <f t="shared" ref="F111:Y111" si="278">F112+F118</f>
        <v>0</v>
      </c>
      <c r="G111" s="108">
        <f t="shared" si="278"/>
        <v>0</v>
      </c>
      <c r="H111" s="108">
        <f t="shared" si="278"/>
        <v>0</v>
      </c>
      <c r="I111" s="108">
        <f t="shared" si="278"/>
        <v>0</v>
      </c>
      <c r="J111" s="108">
        <f t="shared" si="278"/>
        <v>0</v>
      </c>
      <c r="K111" s="108">
        <f t="shared" si="278"/>
        <v>0</v>
      </c>
      <c r="L111" s="108">
        <f t="shared" si="278"/>
        <v>0</v>
      </c>
      <c r="M111" s="108">
        <f t="shared" si="278"/>
        <v>0</v>
      </c>
      <c r="N111" s="108">
        <f t="shared" si="278"/>
        <v>0</v>
      </c>
      <c r="O111" s="108">
        <f t="shared" si="278"/>
        <v>0</v>
      </c>
      <c r="P111" s="108">
        <f t="shared" si="278"/>
        <v>0</v>
      </c>
      <c r="Q111" s="108">
        <f t="shared" si="278"/>
        <v>0</v>
      </c>
      <c r="R111" s="108">
        <f t="shared" si="278"/>
        <v>0</v>
      </c>
      <c r="S111" s="108">
        <f t="shared" si="278"/>
        <v>0</v>
      </c>
      <c r="T111" s="108">
        <f t="shared" si="278"/>
        <v>0</v>
      </c>
      <c r="U111" s="108">
        <f t="shared" si="278"/>
        <v>0</v>
      </c>
      <c r="V111" s="108">
        <f t="shared" si="278"/>
        <v>0</v>
      </c>
      <c r="W111" s="108">
        <f t="shared" si="278"/>
        <v>0</v>
      </c>
      <c r="X111" s="108">
        <f t="shared" si="278"/>
        <v>0</v>
      </c>
      <c r="Y111" s="108">
        <f t="shared" si="278"/>
        <v>0</v>
      </c>
    </row>
    <row r="112" spans="1:25" s="140" customFormat="1" ht="15" customHeight="1" x14ac:dyDescent="0.2">
      <c r="A112" s="200" t="s">
        <v>389</v>
      </c>
      <c r="B112" s="201"/>
      <c r="C112" s="201" t="s">
        <v>296</v>
      </c>
      <c r="D112" s="247"/>
      <c r="E112" s="202">
        <f>SUM(E113:E117)</f>
        <v>0</v>
      </c>
      <c r="F112" s="202">
        <f t="shared" ref="F112:X112" si="279">SUM(F113:F117)</f>
        <v>0</v>
      </c>
      <c r="G112" s="202">
        <f t="shared" si="279"/>
        <v>0</v>
      </c>
      <c r="H112" s="202">
        <f t="shared" si="279"/>
        <v>0</v>
      </c>
      <c r="I112" s="202">
        <f t="shared" si="279"/>
        <v>0</v>
      </c>
      <c r="J112" s="202">
        <f t="shared" si="279"/>
        <v>0</v>
      </c>
      <c r="K112" s="202">
        <f t="shared" si="279"/>
        <v>0</v>
      </c>
      <c r="L112" s="202">
        <f t="shared" si="279"/>
        <v>0</v>
      </c>
      <c r="M112" s="202">
        <f t="shared" si="279"/>
        <v>0</v>
      </c>
      <c r="N112" s="202">
        <f t="shared" si="279"/>
        <v>0</v>
      </c>
      <c r="O112" s="202">
        <f t="shared" si="279"/>
        <v>0</v>
      </c>
      <c r="P112" s="202">
        <f t="shared" si="279"/>
        <v>0</v>
      </c>
      <c r="Q112" s="202">
        <f t="shared" si="279"/>
        <v>0</v>
      </c>
      <c r="R112" s="202">
        <f t="shared" si="279"/>
        <v>0</v>
      </c>
      <c r="S112" s="202">
        <f t="shared" si="279"/>
        <v>0</v>
      </c>
      <c r="T112" s="202">
        <f t="shared" si="279"/>
        <v>0</v>
      </c>
      <c r="U112" s="202">
        <f t="shared" si="279"/>
        <v>0</v>
      </c>
      <c r="V112" s="202">
        <f t="shared" si="279"/>
        <v>0</v>
      </c>
      <c r="W112" s="202">
        <f t="shared" si="279"/>
        <v>0</v>
      </c>
      <c r="X112" s="202">
        <f t="shared" si="279"/>
        <v>0</v>
      </c>
      <c r="Y112" s="202">
        <f>SUM(Y113:Y117)</f>
        <v>0</v>
      </c>
    </row>
    <row r="113" spans="1:39" s="140" customFormat="1" ht="15" customHeight="1" x14ac:dyDescent="0.2">
      <c r="A113" s="144" t="s">
        <v>297</v>
      </c>
      <c r="B113" s="144"/>
      <c r="C113" s="203" t="s">
        <v>299</v>
      </c>
      <c r="D113" s="248"/>
      <c r="E113" s="138"/>
      <c r="F113" s="138"/>
      <c r="G113" s="138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39"/>
    </row>
    <row r="114" spans="1:39" s="140" customFormat="1" ht="15" customHeight="1" x14ac:dyDescent="0.2">
      <c r="A114" s="144" t="s">
        <v>302</v>
      </c>
      <c r="B114" s="144"/>
      <c r="C114" s="203" t="s">
        <v>303</v>
      </c>
      <c r="D114" s="248"/>
      <c r="E114" s="138"/>
      <c r="F114" s="138"/>
      <c r="G114" s="138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39"/>
    </row>
    <row r="115" spans="1:39" s="140" customFormat="1" ht="15" customHeight="1" x14ac:dyDescent="0.2">
      <c r="A115" s="144" t="s">
        <v>298</v>
      </c>
      <c r="B115" s="144"/>
      <c r="C115" s="203" t="s">
        <v>300</v>
      </c>
      <c r="D115" s="248"/>
      <c r="E115" s="138"/>
      <c r="F115" s="138"/>
      <c r="G115" s="138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39"/>
    </row>
    <row r="116" spans="1:39" s="140" customFormat="1" ht="15" customHeight="1" x14ac:dyDescent="0.2">
      <c r="A116" s="144" t="s">
        <v>304</v>
      </c>
      <c r="B116" s="144"/>
      <c r="C116" s="203" t="s">
        <v>301</v>
      </c>
      <c r="D116" s="248"/>
      <c r="E116" s="138"/>
      <c r="F116" s="138"/>
      <c r="G116" s="138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39"/>
    </row>
    <row r="117" spans="1:39" s="140" customFormat="1" ht="15" customHeight="1" x14ac:dyDescent="0.2">
      <c r="A117" s="144" t="s">
        <v>306</v>
      </c>
      <c r="B117" s="144"/>
      <c r="C117" s="203" t="s">
        <v>305</v>
      </c>
      <c r="D117" s="248"/>
      <c r="E117" s="138"/>
      <c r="F117" s="138"/>
      <c r="G117" s="138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</row>
    <row r="118" spans="1:39" s="140" customFormat="1" ht="15" customHeight="1" x14ac:dyDescent="0.2">
      <c r="A118" s="200" t="s">
        <v>127</v>
      </c>
      <c r="B118" s="201"/>
      <c r="C118" s="201" t="s">
        <v>322</v>
      </c>
      <c r="D118" s="247"/>
      <c r="E118" s="202">
        <f>E119</f>
        <v>0</v>
      </c>
      <c r="F118" s="202">
        <f t="shared" ref="F118:Y118" si="280">F119</f>
        <v>0</v>
      </c>
      <c r="G118" s="202">
        <f t="shared" si="280"/>
        <v>0</v>
      </c>
      <c r="H118" s="202">
        <f t="shared" si="280"/>
        <v>0</v>
      </c>
      <c r="I118" s="202">
        <f t="shared" si="280"/>
        <v>0</v>
      </c>
      <c r="J118" s="202">
        <f t="shared" si="280"/>
        <v>0</v>
      </c>
      <c r="K118" s="202">
        <f t="shared" si="280"/>
        <v>0</v>
      </c>
      <c r="L118" s="202">
        <f t="shared" si="280"/>
        <v>0</v>
      </c>
      <c r="M118" s="202">
        <f t="shared" si="280"/>
        <v>0</v>
      </c>
      <c r="N118" s="202">
        <f t="shared" si="280"/>
        <v>0</v>
      </c>
      <c r="O118" s="202">
        <f t="shared" si="280"/>
        <v>0</v>
      </c>
      <c r="P118" s="202">
        <f t="shared" si="280"/>
        <v>0</v>
      </c>
      <c r="Q118" s="202">
        <f t="shared" si="280"/>
        <v>0</v>
      </c>
      <c r="R118" s="202">
        <f t="shared" si="280"/>
        <v>0</v>
      </c>
      <c r="S118" s="202">
        <f t="shared" si="280"/>
        <v>0</v>
      </c>
      <c r="T118" s="202">
        <f t="shared" si="280"/>
        <v>0</v>
      </c>
      <c r="U118" s="202">
        <f t="shared" si="280"/>
        <v>0</v>
      </c>
      <c r="V118" s="202">
        <f t="shared" si="280"/>
        <v>0</v>
      </c>
      <c r="W118" s="202">
        <f t="shared" si="280"/>
        <v>0</v>
      </c>
      <c r="X118" s="202">
        <f t="shared" si="280"/>
        <v>0</v>
      </c>
      <c r="Y118" s="202">
        <f t="shared" si="280"/>
        <v>0</v>
      </c>
    </row>
    <row r="119" spans="1:39" s="140" customFormat="1" ht="15" customHeight="1" x14ac:dyDescent="0.2">
      <c r="A119" s="144" t="s">
        <v>323</v>
      </c>
      <c r="B119" s="144"/>
      <c r="C119" s="203" t="s">
        <v>375</v>
      </c>
      <c r="D119" s="248"/>
      <c r="E119" s="138"/>
      <c r="F119" s="138"/>
      <c r="G119" s="138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39"/>
    </row>
    <row r="120" spans="1:39" s="24" customFormat="1" ht="39.75" customHeight="1" x14ac:dyDescent="0.2">
      <c r="A120" s="38" t="s">
        <v>53</v>
      </c>
      <c r="B120" s="39">
        <v>260</v>
      </c>
      <c r="C120" s="39"/>
      <c r="D120" s="249" t="s">
        <v>30</v>
      </c>
      <c r="E120" s="102">
        <f>E121+E161+E203+E243+E248+E253+E258+E263+E274+E283+E295+E300+E305</f>
        <v>5725732.3300000001</v>
      </c>
      <c r="F120" s="102">
        <f t="shared" ref="F120:Y120" si="281">F121+F161+F203+F243+F248+F253+F258+F263+F274+F283+F295+F300+F305</f>
        <v>5529327.5700000003</v>
      </c>
      <c r="G120" s="102">
        <f t="shared" si="281"/>
        <v>5529327.5700000003</v>
      </c>
      <c r="H120" s="102">
        <f t="shared" si="281"/>
        <v>4059632.33</v>
      </c>
      <c r="I120" s="102">
        <f t="shared" si="281"/>
        <v>3925227.57</v>
      </c>
      <c r="J120" s="102">
        <f t="shared" si="281"/>
        <v>3925227.57</v>
      </c>
      <c r="K120" s="102">
        <f t="shared" si="281"/>
        <v>1081100</v>
      </c>
      <c r="L120" s="102">
        <f t="shared" si="281"/>
        <v>1019100</v>
      </c>
      <c r="M120" s="102">
        <f t="shared" si="281"/>
        <v>1019100</v>
      </c>
      <c r="N120" s="102">
        <f t="shared" si="281"/>
        <v>0</v>
      </c>
      <c r="O120" s="102">
        <f t="shared" si="281"/>
        <v>0</v>
      </c>
      <c r="P120" s="102">
        <f t="shared" si="281"/>
        <v>0</v>
      </c>
      <c r="Q120" s="102">
        <f t="shared" si="281"/>
        <v>0</v>
      </c>
      <c r="R120" s="102">
        <f t="shared" si="281"/>
        <v>0</v>
      </c>
      <c r="S120" s="102">
        <f t="shared" si="281"/>
        <v>0</v>
      </c>
      <c r="T120" s="102">
        <f>T121+T161+T203+T243+T248+T253+T258+T263+T274+T283+T295+T300+T305</f>
        <v>585000</v>
      </c>
      <c r="U120" s="102">
        <f t="shared" si="281"/>
        <v>585000</v>
      </c>
      <c r="V120" s="102">
        <f t="shared" si="281"/>
        <v>585000</v>
      </c>
      <c r="W120" s="102">
        <f t="shared" si="281"/>
        <v>0</v>
      </c>
      <c r="X120" s="102">
        <f t="shared" si="281"/>
        <v>0</v>
      </c>
      <c r="Y120" s="102">
        <f t="shared" si="281"/>
        <v>0</v>
      </c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</row>
    <row r="121" spans="1:39" s="24" customFormat="1" ht="83.25" customHeight="1" x14ac:dyDescent="0.2">
      <c r="A121" s="54" t="s">
        <v>102</v>
      </c>
      <c r="B121" s="50"/>
      <c r="C121" s="50"/>
      <c r="D121" s="237" t="s">
        <v>123</v>
      </c>
      <c r="E121" s="107">
        <f>E122</f>
        <v>2157176.65</v>
      </c>
      <c r="F121" s="107">
        <f t="shared" ref="F121:G122" si="282">F122</f>
        <v>2022771.89</v>
      </c>
      <c r="G121" s="107">
        <f t="shared" si="282"/>
        <v>2022771.89</v>
      </c>
      <c r="H121" s="107">
        <f t="shared" ref="H121:W122" si="283">H122</f>
        <v>2157176.65</v>
      </c>
      <c r="I121" s="107">
        <f t="shared" si="283"/>
        <v>2022771.89</v>
      </c>
      <c r="J121" s="107">
        <f t="shared" si="283"/>
        <v>2022771.89</v>
      </c>
      <c r="K121" s="107">
        <f t="shared" si="283"/>
        <v>0</v>
      </c>
      <c r="L121" s="107">
        <f t="shared" si="283"/>
        <v>0</v>
      </c>
      <c r="M121" s="107">
        <f t="shared" si="283"/>
        <v>0</v>
      </c>
      <c r="N121" s="107">
        <f t="shared" si="283"/>
        <v>0</v>
      </c>
      <c r="O121" s="107">
        <f t="shared" si="283"/>
        <v>0</v>
      </c>
      <c r="P121" s="107">
        <f t="shared" si="283"/>
        <v>0</v>
      </c>
      <c r="Q121" s="107">
        <f t="shared" si="283"/>
        <v>0</v>
      </c>
      <c r="R121" s="107">
        <f t="shared" si="283"/>
        <v>0</v>
      </c>
      <c r="S121" s="107">
        <f t="shared" si="283"/>
        <v>0</v>
      </c>
      <c r="T121" s="107">
        <f t="shared" si="283"/>
        <v>0</v>
      </c>
      <c r="U121" s="107">
        <f t="shared" si="283"/>
        <v>0</v>
      </c>
      <c r="V121" s="107">
        <f t="shared" si="283"/>
        <v>0</v>
      </c>
      <c r="W121" s="107">
        <f t="shared" si="283"/>
        <v>0</v>
      </c>
      <c r="X121" s="107">
        <f t="shared" ref="X121:Y122" si="284">X122</f>
        <v>0</v>
      </c>
      <c r="Y121" s="107">
        <f t="shared" si="284"/>
        <v>0</v>
      </c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</row>
    <row r="122" spans="1:39" s="24" customFormat="1" ht="40.5" customHeight="1" x14ac:dyDescent="0.2">
      <c r="A122" s="54" t="s">
        <v>218</v>
      </c>
      <c r="B122" s="50"/>
      <c r="C122" s="50"/>
      <c r="D122" s="237" t="s">
        <v>221</v>
      </c>
      <c r="E122" s="107">
        <f>E123</f>
        <v>2157176.65</v>
      </c>
      <c r="F122" s="107">
        <f t="shared" si="282"/>
        <v>2022771.89</v>
      </c>
      <c r="G122" s="107">
        <f t="shared" si="282"/>
        <v>2022771.89</v>
      </c>
      <c r="H122" s="107">
        <f t="shared" si="283"/>
        <v>2157176.65</v>
      </c>
      <c r="I122" s="107">
        <f t="shared" si="283"/>
        <v>2022771.89</v>
      </c>
      <c r="J122" s="107">
        <f t="shared" si="283"/>
        <v>2022771.89</v>
      </c>
      <c r="K122" s="107">
        <f t="shared" si="283"/>
        <v>0</v>
      </c>
      <c r="L122" s="107">
        <f t="shared" si="283"/>
        <v>0</v>
      </c>
      <c r="M122" s="107">
        <f t="shared" si="283"/>
        <v>0</v>
      </c>
      <c r="N122" s="107">
        <f t="shared" si="283"/>
        <v>0</v>
      </c>
      <c r="O122" s="107">
        <f t="shared" si="283"/>
        <v>0</v>
      </c>
      <c r="P122" s="107">
        <f t="shared" si="283"/>
        <v>0</v>
      </c>
      <c r="Q122" s="107">
        <f t="shared" si="283"/>
        <v>0</v>
      </c>
      <c r="R122" s="107">
        <f t="shared" si="283"/>
        <v>0</v>
      </c>
      <c r="S122" s="107">
        <f t="shared" si="283"/>
        <v>0</v>
      </c>
      <c r="T122" s="107">
        <f t="shared" si="283"/>
        <v>0</v>
      </c>
      <c r="U122" s="107">
        <f t="shared" si="283"/>
        <v>0</v>
      </c>
      <c r="V122" s="107">
        <f t="shared" si="283"/>
        <v>0</v>
      </c>
      <c r="W122" s="107">
        <f t="shared" si="283"/>
        <v>0</v>
      </c>
      <c r="X122" s="107">
        <f t="shared" si="284"/>
        <v>0</v>
      </c>
      <c r="Y122" s="107">
        <f t="shared" si="284"/>
        <v>0</v>
      </c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</row>
    <row r="123" spans="1:39" s="24" customFormat="1" ht="36" customHeight="1" x14ac:dyDescent="0.2">
      <c r="A123" s="54" t="s">
        <v>220</v>
      </c>
      <c r="B123" s="50"/>
      <c r="C123" s="50"/>
      <c r="D123" s="237" t="s">
        <v>189</v>
      </c>
      <c r="E123" s="107">
        <f>E124+E127+E133+E139+E146+E153</f>
        <v>2157176.65</v>
      </c>
      <c r="F123" s="107">
        <f t="shared" ref="F123:Y123" si="285">F124+F127+F133+F139+F146+F153</f>
        <v>2022771.89</v>
      </c>
      <c r="G123" s="107">
        <f t="shared" si="285"/>
        <v>2022771.89</v>
      </c>
      <c r="H123" s="107">
        <f t="shared" si="285"/>
        <v>2157176.65</v>
      </c>
      <c r="I123" s="107">
        <f t="shared" si="285"/>
        <v>2022771.89</v>
      </c>
      <c r="J123" s="107">
        <f t="shared" si="285"/>
        <v>2022771.89</v>
      </c>
      <c r="K123" s="107">
        <f t="shared" si="285"/>
        <v>0</v>
      </c>
      <c r="L123" s="107">
        <f t="shared" si="285"/>
        <v>0</v>
      </c>
      <c r="M123" s="107">
        <f t="shared" si="285"/>
        <v>0</v>
      </c>
      <c r="N123" s="107">
        <f t="shared" si="285"/>
        <v>0</v>
      </c>
      <c r="O123" s="107">
        <f t="shared" si="285"/>
        <v>0</v>
      </c>
      <c r="P123" s="107">
        <f t="shared" si="285"/>
        <v>0</v>
      </c>
      <c r="Q123" s="107">
        <f t="shared" si="285"/>
        <v>0</v>
      </c>
      <c r="R123" s="107">
        <f t="shared" si="285"/>
        <v>0</v>
      </c>
      <c r="S123" s="107">
        <f t="shared" si="285"/>
        <v>0</v>
      </c>
      <c r="T123" s="107">
        <f t="shared" si="285"/>
        <v>0</v>
      </c>
      <c r="U123" s="107">
        <f t="shared" si="285"/>
        <v>0</v>
      </c>
      <c r="V123" s="107">
        <f t="shared" si="285"/>
        <v>0</v>
      </c>
      <c r="W123" s="107">
        <f t="shared" si="285"/>
        <v>0</v>
      </c>
      <c r="X123" s="107">
        <f t="shared" si="285"/>
        <v>0</v>
      </c>
      <c r="Y123" s="107">
        <f t="shared" si="285"/>
        <v>0</v>
      </c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</row>
    <row r="124" spans="1:39" s="276" customFormat="1" ht="15" customHeight="1" x14ac:dyDescent="0.2">
      <c r="A124" s="272" t="s">
        <v>124</v>
      </c>
      <c r="B124" s="273"/>
      <c r="C124" s="273" t="s">
        <v>307</v>
      </c>
      <c r="D124" s="274"/>
      <c r="E124" s="275">
        <f>E125+E126</f>
        <v>0</v>
      </c>
      <c r="F124" s="275">
        <f t="shared" ref="F124:Y124" si="286">F125+F126</f>
        <v>0</v>
      </c>
      <c r="G124" s="275">
        <f t="shared" si="286"/>
        <v>0</v>
      </c>
      <c r="H124" s="275">
        <f t="shared" si="286"/>
        <v>0</v>
      </c>
      <c r="I124" s="275">
        <f t="shared" si="286"/>
        <v>0</v>
      </c>
      <c r="J124" s="275">
        <f t="shared" si="286"/>
        <v>0</v>
      </c>
      <c r="K124" s="275">
        <f t="shared" si="286"/>
        <v>0</v>
      </c>
      <c r="L124" s="275">
        <f t="shared" si="286"/>
        <v>0</v>
      </c>
      <c r="M124" s="275">
        <f t="shared" si="286"/>
        <v>0</v>
      </c>
      <c r="N124" s="275">
        <f t="shared" si="286"/>
        <v>0</v>
      </c>
      <c r="O124" s="275">
        <f t="shared" si="286"/>
        <v>0</v>
      </c>
      <c r="P124" s="275">
        <f t="shared" si="286"/>
        <v>0</v>
      </c>
      <c r="Q124" s="275">
        <f t="shared" si="286"/>
        <v>0</v>
      </c>
      <c r="R124" s="275">
        <f t="shared" si="286"/>
        <v>0</v>
      </c>
      <c r="S124" s="275">
        <f t="shared" si="286"/>
        <v>0</v>
      </c>
      <c r="T124" s="275">
        <f t="shared" si="286"/>
        <v>0</v>
      </c>
      <c r="U124" s="275">
        <f t="shared" si="286"/>
        <v>0</v>
      </c>
      <c r="V124" s="275">
        <f t="shared" si="286"/>
        <v>0</v>
      </c>
      <c r="W124" s="275">
        <f t="shared" si="286"/>
        <v>0</v>
      </c>
      <c r="X124" s="275">
        <f t="shared" si="286"/>
        <v>0</v>
      </c>
      <c r="Y124" s="275">
        <f t="shared" si="286"/>
        <v>0</v>
      </c>
    </row>
    <row r="125" spans="1:39" s="122" customFormat="1" ht="15" customHeight="1" x14ac:dyDescent="0.2">
      <c r="A125" s="133" t="s">
        <v>308</v>
      </c>
      <c r="B125" s="118"/>
      <c r="C125" s="118" t="s">
        <v>309</v>
      </c>
      <c r="D125" s="239"/>
      <c r="E125" s="119">
        <f>H125+K125+N125+Q125+T125</f>
        <v>0</v>
      </c>
      <c r="F125" s="119">
        <f>I125+L125+O125+R125+U125</f>
        <v>0</v>
      </c>
      <c r="G125" s="119">
        <f>J125+M125+P125+S125+V125</f>
        <v>0</v>
      </c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</row>
    <row r="126" spans="1:39" s="122" customFormat="1" ht="15" customHeight="1" x14ac:dyDescent="0.2">
      <c r="A126" s="133" t="s">
        <v>310</v>
      </c>
      <c r="B126" s="118"/>
      <c r="C126" s="118" t="s">
        <v>311</v>
      </c>
      <c r="D126" s="239"/>
      <c r="E126" s="119">
        <f t="shared" ref="E126" si="287">H126+K126+N126+Q126+T126</f>
        <v>0</v>
      </c>
      <c r="F126" s="119">
        <f t="shared" ref="F126:G132" si="288">I126+L126+O126+R126+U126</f>
        <v>0</v>
      </c>
      <c r="G126" s="119">
        <f t="shared" si="288"/>
        <v>0</v>
      </c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</row>
    <row r="127" spans="1:39" s="276" customFormat="1" ht="15" customHeight="1" x14ac:dyDescent="0.2">
      <c r="A127" s="272" t="s">
        <v>125</v>
      </c>
      <c r="B127" s="273"/>
      <c r="C127" s="273" t="s">
        <v>296</v>
      </c>
      <c r="D127" s="274"/>
      <c r="E127" s="275">
        <f>SUM(E128:E132)</f>
        <v>1846047.5899999999</v>
      </c>
      <c r="F127" s="275">
        <f t="shared" ref="F127:Y127" si="289">SUM(F128:F132)</f>
        <v>1846047.5899999999</v>
      </c>
      <c r="G127" s="275">
        <f t="shared" si="289"/>
        <v>1846047.5899999999</v>
      </c>
      <c r="H127" s="275">
        <f t="shared" si="289"/>
        <v>1846047.5899999999</v>
      </c>
      <c r="I127" s="275">
        <f t="shared" si="289"/>
        <v>1846047.5899999999</v>
      </c>
      <c r="J127" s="275">
        <f t="shared" si="289"/>
        <v>1846047.5899999999</v>
      </c>
      <c r="K127" s="275">
        <f t="shared" si="289"/>
        <v>0</v>
      </c>
      <c r="L127" s="275">
        <f t="shared" si="289"/>
        <v>0</v>
      </c>
      <c r="M127" s="275">
        <f t="shared" si="289"/>
        <v>0</v>
      </c>
      <c r="N127" s="275">
        <f t="shared" si="289"/>
        <v>0</v>
      </c>
      <c r="O127" s="275">
        <f t="shared" si="289"/>
        <v>0</v>
      </c>
      <c r="P127" s="275">
        <f t="shared" si="289"/>
        <v>0</v>
      </c>
      <c r="Q127" s="275">
        <f t="shared" si="289"/>
        <v>0</v>
      </c>
      <c r="R127" s="275">
        <f t="shared" si="289"/>
        <v>0</v>
      </c>
      <c r="S127" s="275">
        <f t="shared" si="289"/>
        <v>0</v>
      </c>
      <c r="T127" s="275">
        <f t="shared" si="289"/>
        <v>0</v>
      </c>
      <c r="U127" s="275">
        <f t="shared" si="289"/>
        <v>0</v>
      </c>
      <c r="V127" s="275">
        <f t="shared" si="289"/>
        <v>0</v>
      </c>
      <c r="W127" s="275">
        <f t="shared" si="289"/>
        <v>0</v>
      </c>
      <c r="X127" s="275">
        <f t="shared" si="289"/>
        <v>0</v>
      </c>
      <c r="Y127" s="275">
        <f t="shared" si="289"/>
        <v>0</v>
      </c>
    </row>
    <row r="128" spans="1:39" s="122" customFormat="1" ht="15" customHeight="1" x14ac:dyDescent="0.2">
      <c r="A128" s="133" t="s">
        <v>297</v>
      </c>
      <c r="B128" s="144"/>
      <c r="C128" s="118" t="s">
        <v>299</v>
      </c>
      <c r="D128" s="239"/>
      <c r="E128" s="119">
        <f t="shared" ref="E128:E132" si="290">H128+K128+N128+Q128+T128</f>
        <v>1222233.94</v>
      </c>
      <c r="F128" s="119">
        <f t="shared" si="288"/>
        <v>1222233.94</v>
      </c>
      <c r="G128" s="119">
        <f t="shared" si="288"/>
        <v>1222233.94</v>
      </c>
      <c r="H128" s="120">
        <v>1222233.94</v>
      </c>
      <c r="I128" s="120">
        <v>1222233.94</v>
      </c>
      <c r="J128" s="120">
        <v>1222233.94</v>
      </c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</row>
    <row r="129" spans="1:39" s="122" customFormat="1" ht="15" customHeight="1" x14ac:dyDescent="0.2">
      <c r="A129" s="133" t="s">
        <v>302</v>
      </c>
      <c r="B129" s="144"/>
      <c r="C129" s="118" t="s">
        <v>303</v>
      </c>
      <c r="D129" s="239"/>
      <c r="E129" s="119">
        <f t="shared" si="290"/>
        <v>0</v>
      </c>
      <c r="F129" s="119">
        <f t="shared" si="288"/>
        <v>0</v>
      </c>
      <c r="G129" s="119">
        <f t="shared" si="288"/>
        <v>0</v>
      </c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</row>
    <row r="130" spans="1:39" s="122" customFormat="1" ht="15" customHeight="1" x14ac:dyDescent="0.2">
      <c r="A130" s="133" t="s">
        <v>298</v>
      </c>
      <c r="B130" s="144"/>
      <c r="C130" s="118" t="s">
        <v>300</v>
      </c>
      <c r="D130" s="239"/>
      <c r="E130" s="119">
        <f t="shared" si="290"/>
        <v>502888.74</v>
      </c>
      <c r="F130" s="119">
        <f t="shared" si="288"/>
        <v>502888.74</v>
      </c>
      <c r="G130" s="119">
        <f t="shared" si="288"/>
        <v>502888.74</v>
      </c>
      <c r="H130" s="120">
        <v>502888.74</v>
      </c>
      <c r="I130" s="120">
        <v>502888.74</v>
      </c>
      <c r="J130" s="120">
        <v>502888.74</v>
      </c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</row>
    <row r="131" spans="1:39" s="122" customFormat="1" ht="15" customHeight="1" x14ac:dyDescent="0.2">
      <c r="A131" s="133" t="s">
        <v>304</v>
      </c>
      <c r="B131" s="144"/>
      <c r="C131" s="118" t="s">
        <v>301</v>
      </c>
      <c r="D131" s="239"/>
      <c r="E131" s="119">
        <f t="shared" si="290"/>
        <v>120924.91</v>
      </c>
      <c r="F131" s="119">
        <f t="shared" si="288"/>
        <v>120924.91</v>
      </c>
      <c r="G131" s="119">
        <f t="shared" si="288"/>
        <v>120924.91</v>
      </c>
      <c r="H131" s="120">
        <v>120924.91</v>
      </c>
      <c r="I131" s="120">
        <v>120924.91</v>
      </c>
      <c r="J131" s="120">
        <v>120924.91</v>
      </c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</row>
    <row r="132" spans="1:39" s="122" customFormat="1" ht="15" customHeight="1" x14ac:dyDescent="0.2">
      <c r="A132" s="133" t="s">
        <v>306</v>
      </c>
      <c r="B132" s="144"/>
      <c r="C132" s="118" t="s">
        <v>305</v>
      </c>
      <c r="D132" s="239"/>
      <c r="E132" s="119">
        <f t="shared" si="290"/>
        <v>0</v>
      </c>
      <c r="F132" s="119">
        <f t="shared" si="288"/>
        <v>0</v>
      </c>
      <c r="G132" s="119">
        <f t="shared" si="288"/>
        <v>0</v>
      </c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</row>
    <row r="133" spans="1:39" s="276" customFormat="1" ht="15" customHeight="1" x14ac:dyDescent="0.2">
      <c r="A133" s="272" t="s">
        <v>126</v>
      </c>
      <c r="B133" s="273"/>
      <c r="C133" s="273" t="s">
        <v>312</v>
      </c>
      <c r="D133" s="274"/>
      <c r="E133" s="275">
        <f>SUM(E134:E138)</f>
        <v>235742.06</v>
      </c>
      <c r="F133" s="275">
        <f t="shared" ref="F133:Y133" si="291">SUM(F134:F138)</f>
        <v>146724.29999999999</v>
      </c>
      <c r="G133" s="275">
        <f t="shared" si="291"/>
        <v>146724.29999999999</v>
      </c>
      <c r="H133" s="275">
        <f t="shared" si="291"/>
        <v>235742.06</v>
      </c>
      <c r="I133" s="275">
        <f t="shared" si="291"/>
        <v>146724.29999999999</v>
      </c>
      <c r="J133" s="275">
        <f t="shared" si="291"/>
        <v>146724.29999999999</v>
      </c>
      <c r="K133" s="275">
        <f t="shared" si="291"/>
        <v>0</v>
      </c>
      <c r="L133" s="275">
        <f t="shared" si="291"/>
        <v>0</v>
      </c>
      <c r="M133" s="275">
        <f t="shared" si="291"/>
        <v>0</v>
      </c>
      <c r="N133" s="275">
        <f t="shared" si="291"/>
        <v>0</v>
      </c>
      <c r="O133" s="275">
        <f t="shared" si="291"/>
        <v>0</v>
      </c>
      <c r="P133" s="275">
        <f t="shared" si="291"/>
        <v>0</v>
      </c>
      <c r="Q133" s="275">
        <f t="shared" si="291"/>
        <v>0</v>
      </c>
      <c r="R133" s="275">
        <f t="shared" si="291"/>
        <v>0</v>
      </c>
      <c r="S133" s="275">
        <f t="shared" si="291"/>
        <v>0</v>
      </c>
      <c r="T133" s="275">
        <f t="shared" si="291"/>
        <v>0</v>
      </c>
      <c r="U133" s="275">
        <f t="shared" si="291"/>
        <v>0</v>
      </c>
      <c r="V133" s="275">
        <f t="shared" si="291"/>
        <v>0</v>
      </c>
      <c r="W133" s="275">
        <f t="shared" si="291"/>
        <v>0</v>
      </c>
      <c r="X133" s="275">
        <f t="shared" si="291"/>
        <v>0</v>
      </c>
      <c r="Y133" s="275">
        <f t="shared" si="291"/>
        <v>0</v>
      </c>
    </row>
    <row r="134" spans="1:39" s="122" customFormat="1" ht="15" customHeight="1" x14ac:dyDescent="0.2">
      <c r="A134" s="133" t="s">
        <v>313</v>
      </c>
      <c r="B134" s="118"/>
      <c r="C134" s="118" t="s">
        <v>314</v>
      </c>
      <c r="D134" s="239"/>
      <c r="E134" s="119">
        <f t="shared" ref="E134:E138" si="292">H134+K134+N134+Q134+T134</f>
        <v>50017.760000000002</v>
      </c>
      <c r="F134" s="119">
        <f t="shared" ref="F134:F138" si="293">I134+L134+O134+R134+U134</f>
        <v>0</v>
      </c>
      <c r="G134" s="119">
        <f t="shared" ref="G134:G138" si="294">J134+M134+P134+S134+V134</f>
        <v>0</v>
      </c>
      <c r="H134" s="120">
        <v>50017.760000000002</v>
      </c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</row>
    <row r="135" spans="1:39" s="122" customFormat="1" ht="30" customHeight="1" x14ac:dyDescent="0.2">
      <c r="A135" s="133" t="s">
        <v>315</v>
      </c>
      <c r="B135" s="118"/>
      <c r="C135" s="118" t="s">
        <v>316</v>
      </c>
      <c r="D135" s="239"/>
      <c r="E135" s="119">
        <f t="shared" si="292"/>
        <v>93000</v>
      </c>
      <c r="F135" s="119">
        <f t="shared" si="293"/>
        <v>54000</v>
      </c>
      <c r="G135" s="119">
        <f t="shared" si="294"/>
        <v>54000</v>
      </c>
      <c r="H135" s="120">
        <f>6000+12000+12000+21000+42000</f>
        <v>93000</v>
      </c>
      <c r="I135" s="120">
        <f>12000+42000</f>
        <v>54000</v>
      </c>
      <c r="J135" s="120">
        <f>12000+42000</f>
        <v>54000</v>
      </c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</row>
    <row r="136" spans="1:39" s="122" customFormat="1" ht="15" customHeight="1" x14ac:dyDescent="0.2">
      <c r="A136" s="133" t="s">
        <v>317</v>
      </c>
      <c r="B136" s="118"/>
      <c r="C136" s="118" t="s">
        <v>319</v>
      </c>
      <c r="D136" s="239"/>
      <c r="E136" s="119">
        <f t="shared" si="292"/>
        <v>75960</v>
      </c>
      <c r="F136" s="119">
        <f t="shared" si="293"/>
        <v>75960</v>
      </c>
      <c r="G136" s="119">
        <f t="shared" si="294"/>
        <v>75960</v>
      </c>
      <c r="H136" s="120">
        <v>75960</v>
      </c>
      <c r="I136" s="120">
        <v>75960</v>
      </c>
      <c r="J136" s="120">
        <v>75960</v>
      </c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</row>
    <row r="137" spans="1:39" s="122" customFormat="1" ht="15" customHeight="1" x14ac:dyDescent="0.2">
      <c r="A137" s="133" t="s">
        <v>318</v>
      </c>
      <c r="B137" s="118"/>
      <c r="C137" s="118" t="s">
        <v>374</v>
      </c>
      <c r="D137" s="239"/>
      <c r="E137" s="119">
        <f t="shared" si="292"/>
        <v>16764.3</v>
      </c>
      <c r="F137" s="119">
        <f t="shared" si="293"/>
        <v>16764.3</v>
      </c>
      <c r="G137" s="119">
        <f t="shared" si="294"/>
        <v>16764.3</v>
      </c>
      <c r="H137" s="120">
        <f>14268.8+2495.5</f>
        <v>16764.3</v>
      </c>
      <c r="I137" s="120">
        <f t="shared" ref="I137:J137" si="295">14268.8+2495.5</f>
        <v>16764.3</v>
      </c>
      <c r="J137" s="120">
        <f t="shared" si="295"/>
        <v>16764.3</v>
      </c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</row>
    <row r="138" spans="1:39" s="122" customFormat="1" ht="15" customHeight="1" x14ac:dyDescent="0.2">
      <c r="A138" s="133" t="s">
        <v>320</v>
      </c>
      <c r="B138" s="118"/>
      <c r="C138" s="118" t="s">
        <v>321</v>
      </c>
      <c r="D138" s="239"/>
      <c r="E138" s="119">
        <f t="shared" si="292"/>
        <v>0</v>
      </c>
      <c r="F138" s="119">
        <f t="shared" si="293"/>
        <v>0</v>
      </c>
      <c r="G138" s="119">
        <f t="shared" si="294"/>
        <v>0</v>
      </c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</row>
    <row r="139" spans="1:39" s="276" customFormat="1" ht="15" customHeight="1" x14ac:dyDescent="0.2">
      <c r="A139" s="272" t="s">
        <v>127</v>
      </c>
      <c r="B139" s="273"/>
      <c r="C139" s="273" t="s">
        <v>322</v>
      </c>
      <c r="D139" s="274"/>
      <c r="E139" s="275">
        <f>SUM(E140:E145)</f>
        <v>75387</v>
      </c>
      <c r="F139" s="275">
        <f t="shared" ref="F139:Y139" si="296">SUM(F140:F145)</f>
        <v>30000</v>
      </c>
      <c r="G139" s="275">
        <f t="shared" si="296"/>
        <v>30000</v>
      </c>
      <c r="H139" s="275">
        <f t="shared" si="296"/>
        <v>75387</v>
      </c>
      <c r="I139" s="275">
        <f t="shared" si="296"/>
        <v>30000</v>
      </c>
      <c r="J139" s="275">
        <f t="shared" si="296"/>
        <v>30000</v>
      </c>
      <c r="K139" s="275">
        <f t="shared" si="296"/>
        <v>0</v>
      </c>
      <c r="L139" s="275">
        <f t="shared" si="296"/>
        <v>0</v>
      </c>
      <c r="M139" s="275">
        <f t="shared" si="296"/>
        <v>0</v>
      </c>
      <c r="N139" s="275">
        <f t="shared" si="296"/>
        <v>0</v>
      </c>
      <c r="O139" s="275">
        <f t="shared" si="296"/>
        <v>0</v>
      </c>
      <c r="P139" s="275">
        <f t="shared" si="296"/>
        <v>0</v>
      </c>
      <c r="Q139" s="275">
        <f t="shared" si="296"/>
        <v>0</v>
      </c>
      <c r="R139" s="275">
        <f t="shared" si="296"/>
        <v>0</v>
      </c>
      <c r="S139" s="275">
        <f t="shared" si="296"/>
        <v>0</v>
      </c>
      <c r="T139" s="275">
        <f t="shared" si="296"/>
        <v>0</v>
      </c>
      <c r="U139" s="275">
        <f t="shared" si="296"/>
        <v>0</v>
      </c>
      <c r="V139" s="275">
        <f t="shared" si="296"/>
        <v>0</v>
      </c>
      <c r="W139" s="275">
        <f t="shared" si="296"/>
        <v>0</v>
      </c>
      <c r="X139" s="275">
        <f t="shared" si="296"/>
        <v>0</v>
      </c>
      <c r="Y139" s="275">
        <f t="shared" si="296"/>
        <v>0</v>
      </c>
    </row>
    <row r="140" spans="1:39" s="122" customFormat="1" ht="15" customHeight="1" x14ac:dyDescent="0.2">
      <c r="A140" s="133" t="s">
        <v>324</v>
      </c>
      <c r="B140" s="133"/>
      <c r="C140" s="118" t="s">
        <v>328</v>
      </c>
      <c r="D140" s="239"/>
      <c r="E140" s="119">
        <f t="shared" ref="E140:E145" si="297">H140+K140+N140+Q140+T140</f>
        <v>0</v>
      </c>
      <c r="F140" s="119">
        <f t="shared" ref="F140:F145" si="298">I140+L140+O140+R140+U140</f>
        <v>0</v>
      </c>
      <c r="G140" s="119">
        <f t="shared" ref="G140:G145" si="299">J140+M140+P140+S140+V140</f>
        <v>0</v>
      </c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</row>
    <row r="141" spans="1:39" s="122" customFormat="1" ht="15" customHeight="1" x14ac:dyDescent="0.2">
      <c r="A141" s="133" t="s">
        <v>325</v>
      </c>
      <c r="B141" s="133"/>
      <c r="C141" s="118" t="s">
        <v>329</v>
      </c>
      <c r="D141" s="239"/>
      <c r="E141" s="119">
        <f t="shared" si="297"/>
        <v>30000</v>
      </c>
      <c r="F141" s="119">
        <f t="shared" si="298"/>
        <v>30000</v>
      </c>
      <c r="G141" s="119">
        <f t="shared" si="299"/>
        <v>30000</v>
      </c>
      <c r="H141" s="120">
        <v>30000</v>
      </c>
      <c r="I141" s="120">
        <v>30000</v>
      </c>
      <c r="J141" s="120">
        <v>30000</v>
      </c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</row>
    <row r="142" spans="1:39" s="122" customFormat="1" ht="15" customHeight="1" x14ac:dyDescent="0.2">
      <c r="A142" s="133" t="s">
        <v>326</v>
      </c>
      <c r="B142" s="133"/>
      <c r="C142" s="118" t="s">
        <v>330</v>
      </c>
      <c r="D142" s="239"/>
      <c r="E142" s="119">
        <f t="shared" si="297"/>
        <v>0</v>
      </c>
      <c r="F142" s="119">
        <f t="shared" si="298"/>
        <v>0</v>
      </c>
      <c r="G142" s="119">
        <f t="shared" si="299"/>
        <v>0</v>
      </c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</row>
    <row r="143" spans="1:39" s="122" customFormat="1" ht="15" customHeight="1" x14ac:dyDescent="0.2">
      <c r="A143" s="133" t="s">
        <v>320</v>
      </c>
      <c r="B143" s="133"/>
      <c r="C143" s="118" t="s">
        <v>332</v>
      </c>
      <c r="D143" s="239"/>
      <c r="E143" s="119">
        <f t="shared" si="297"/>
        <v>0</v>
      </c>
      <c r="F143" s="119">
        <f t="shared" si="298"/>
        <v>0</v>
      </c>
      <c r="G143" s="119">
        <f t="shared" si="299"/>
        <v>0</v>
      </c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</row>
    <row r="144" spans="1:39" s="122" customFormat="1" ht="38.25" customHeight="1" x14ac:dyDescent="0.2">
      <c r="A144" s="133" t="s">
        <v>333</v>
      </c>
      <c r="B144" s="133"/>
      <c r="C144" s="118" t="s">
        <v>334</v>
      </c>
      <c r="D144" s="239"/>
      <c r="E144" s="119">
        <f t="shared" si="297"/>
        <v>0</v>
      </c>
      <c r="F144" s="119">
        <f t="shared" si="298"/>
        <v>0</v>
      </c>
      <c r="G144" s="119">
        <f t="shared" si="299"/>
        <v>0</v>
      </c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</row>
    <row r="145" spans="1:39" s="122" customFormat="1" ht="15" customHeight="1" x14ac:dyDescent="0.2">
      <c r="A145" s="133" t="s">
        <v>327</v>
      </c>
      <c r="B145" s="133"/>
      <c r="C145" s="118" t="s">
        <v>331</v>
      </c>
      <c r="D145" s="239"/>
      <c r="E145" s="119">
        <f t="shared" si="297"/>
        <v>45387</v>
      </c>
      <c r="F145" s="119">
        <f t="shared" si="298"/>
        <v>0</v>
      </c>
      <c r="G145" s="119">
        <f t="shared" si="299"/>
        <v>0</v>
      </c>
      <c r="H145" s="120">
        <f>7000+38387</f>
        <v>45387</v>
      </c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</row>
    <row r="146" spans="1:39" s="276" customFormat="1" ht="15" customHeight="1" x14ac:dyDescent="0.2">
      <c r="A146" s="277" t="s">
        <v>128</v>
      </c>
      <c r="B146" s="273"/>
      <c r="C146" s="273" t="s">
        <v>335</v>
      </c>
      <c r="D146" s="274"/>
      <c r="E146" s="275">
        <f>SUM(E147:E152)</f>
        <v>0</v>
      </c>
      <c r="F146" s="275">
        <f t="shared" ref="F146:Y146" si="300">SUM(F147:F152)</f>
        <v>0</v>
      </c>
      <c r="G146" s="275">
        <f t="shared" si="300"/>
        <v>0</v>
      </c>
      <c r="H146" s="275">
        <f t="shared" si="300"/>
        <v>0</v>
      </c>
      <c r="I146" s="275">
        <f t="shared" si="300"/>
        <v>0</v>
      </c>
      <c r="J146" s="275">
        <f t="shared" si="300"/>
        <v>0</v>
      </c>
      <c r="K146" s="275">
        <f t="shared" si="300"/>
        <v>0</v>
      </c>
      <c r="L146" s="275">
        <f t="shared" si="300"/>
        <v>0</v>
      </c>
      <c r="M146" s="275">
        <f t="shared" si="300"/>
        <v>0</v>
      </c>
      <c r="N146" s="275">
        <f t="shared" si="300"/>
        <v>0</v>
      </c>
      <c r="O146" s="275">
        <f t="shared" si="300"/>
        <v>0</v>
      </c>
      <c r="P146" s="275">
        <f t="shared" si="300"/>
        <v>0</v>
      </c>
      <c r="Q146" s="275">
        <f t="shared" si="300"/>
        <v>0</v>
      </c>
      <c r="R146" s="275">
        <f t="shared" si="300"/>
        <v>0</v>
      </c>
      <c r="S146" s="275">
        <f t="shared" si="300"/>
        <v>0</v>
      </c>
      <c r="T146" s="275">
        <f t="shared" si="300"/>
        <v>0</v>
      </c>
      <c r="U146" s="275">
        <f t="shared" si="300"/>
        <v>0</v>
      </c>
      <c r="V146" s="275">
        <f t="shared" si="300"/>
        <v>0</v>
      </c>
      <c r="W146" s="275">
        <f t="shared" si="300"/>
        <v>0</v>
      </c>
      <c r="X146" s="275">
        <f t="shared" si="300"/>
        <v>0</v>
      </c>
      <c r="Y146" s="275">
        <f t="shared" si="300"/>
        <v>0</v>
      </c>
    </row>
    <row r="147" spans="1:39" s="122" customFormat="1" ht="15" customHeight="1" x14ac:dyDescent="0.2">
      <c r="A147" s="117" t="s">
        <v>336</v>
      </c>
      <c r="B147" s="118"/>
      <c r="C147" s="118" t="s">
        <v>337</v>
      </c>
      <c r="D147" s="239"/>
      <c r="E147" s="119">
        <f t="shared" ref="E147:E152" si="301">H147+K147+N147+Q147+T147</f>
        <v>0</v>
      </c>
      <c r="F147" s="119">
        <f t="shared" ref="F147:F152" si="302">I147+L147+O147+R147+U147</f>
        <v>0</v>
      </c>
      <c r="G147" s="119">
        <f t="shared" ref="G147:G152" si="303">J147+M147+P147+S147+V147</f>
        <v>0</v>
      </c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</row>
    <row r="148" spans="1:39" s="122" customFormat="1" ht="15" customHeight="1" x14ac:dyDescent="0.2">
      <c r="A148" s="117" t="s">
        <v>338</v>
      </c>
      <c r="B148" s="118"/>
      <c r="C148" s="118" t="s">
        <v>339</v>
      </c>
      <c r="D148" s="239"/>
      <c r="E148" s="119">
        <f t="shared" si="301"/>
        <v>0</v>
      </c>
      <c r="F148" s="119">
        <f t="shared" si="302"/>
        <v>0</v>
      </c>
      <c r="G148" s="119">
        <f t="shared" si="303"/>
        <v>0</v>
      </c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</row>
    <row r="149" spans="1:39" s="122" customFormat="1" ht="15" customHeight="1" x14ac:dyDescent="0.2">
      <c r="A149" s="117" t="s">
        <v>340</v>
      </c>
      <c r="B149" s="118"/>
      <c r="C149" s="118" t="s">
        <v>341</v>
      </c>
      <c r="D149" s="239"/>
      <c r="E149" s="119">
        <f t="shared" si="301"/>
        <v>0</v>
      </c>
      <c r="F149" s="119">
        <f t="shared" si="302"/>
        <v>0</v>
      </c>
      <c r="G149" s="119">
        <f t="shared" si="303"/>
        <v>0</v>
      </c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</row>
    <row r="150" spans="1:39" s="122" customFormat="1" ht="15" customHeight="1" x14ac:dyDescent="0.2">
      <c r="A150" s="117" t="s">
        <v>342</v>
      </c>
      <c r="B150" s="118"/>
      <c r="C150" s="118" t="s">
        <v>343</v>
      </c>
      <c r="D150" s="239"/>
      <c r="E150" s="119">
        <f t="shared" si="301"/>
        <v>0</v>
      </c>
      <c r="F150" s="119">
        <f t="shared" si="302"/>
        <v>0</v>
      </c>
      <c r="G150" s="119">
        <f t="shared" si="303"/>
        <v>0</v>
      </c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</row>
    <row r="151" spans="1:39" s="122" customFormat="1" ht="15" customHeight="1" x14ac:dyDescent="0.2">
      <c r="A151" s="133" t="s">
        <v>320</v>
      </c>
      <c r="B151" s="118"/>
      <c r="C151" s="118" t="s">
        <v>344</v>
      </c>
      <c r="D151" s="239"/>
      <c r="E151" s="119">
        <f t="shared" si="301"/>
        <v>0</v>
      </c>
      <c r="F151" s="119">
        <f t="shared" si="302"/>
        <v>0</v>
      </c>
      <c r="G151" s="119">
        <f t="shared" si="303"/>
        <v>0</v>
      </c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</row>
    <row r="152" spans="1:39" s="122" customFormat="1" ht="15" customHeight="1" x14ac:dyDescent="0.2">
      <c r="A152" s="117" t="s">
        <v>345</v>
      </c>
      <c r="B152" s="118"/>
      <c r="C152" s="118" t="s">
        <v>346</v>
      </c>
      <c r="D152" s="239"/>
      <c r="E152" s="119">
        <f t="shared" si="301"/>
        <v>0</v>
      </c>
      <c r="F152" s="119">
        <f t="shared" si="302"/>
        <v>0</v>
      </c>
      <c r="G152" s="119">
        <f t="shared" si="303"/>
        <v>0</v>
      </c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</row>
    <row r="153" spans="1:39" s="276" customFormat="1" ht="16.5" customHeight="1" x14ac:dyDescent="0.2">
      <c r="A153" s="277" t="s">
        <v>129</v>
      </c>
      <c r="B153" s="273"/>
      <c r="C153" s="273" t="s">
        <v>347</v>
      </c>
      <c r="D153" s="274"/>
      <c r="E153" s="275">
        <f>SUM(E154:E160)</f>
        <v>0</v>
      </c>
      <c r="F153" s="275">
        <f t="shared" ref="F153:Y153" si="304">SUM(F154:F160)</f>
        <v>0</v>
      </c>
      <c r="G153" s="275">
        <f t="shared" si="304"/>
        <v>0</v>
      </c>
      <c r="H153" s="275">
        <f t="shared" si="304"/>
        <v>0</v>
      </c>
      <c r="I153" s="275">
        <f t="shared" si="304"/>
        <v>0</v>
      </c>
      <c r="J153" s="275">
        <f t="shared" si="304"/>
        <v>0</v>
      </c>
      <c r="K153" s="275">
        <f t="shared" si="304"/>
        <v>0</v>
      </c>
      <c r="L153" s="275">
        <f t="shared" si="304"/>
        <v>0</v>
      </c>
      <c r="M153" s="275">
        <f t="shared" si="304"/>
        <v>0</v>
      </c>
      <c r="N153" s="275">
        <f t="shared" si="304"/>
        <v>0</v>
      </c>
      <c r="O153" s="275">
        <f t="shared" si="304"/>
        <v>0</v>
      </c>
      <c r="P153" s="275">
        <f t="shared" si="304"/>
        <v>0</v>
      </c>
      <c r="Q153" s="275">
        <f t="shared" si="304"/>
        <v>0</v>
      </c>
      <c r="R153" s="275">
        <f t="shared" si="304"/>
        <v>0</v>
      </c>
      <c r="S153" s="275">
        <f t="shared" si="304"/>
        <v>0</v>
      </c>
      <c r="T153" s="275">
        <f t="shared" si="304"/>
        <v>0</v>
      </c>
      <c r="U153" s="275">
        <f t="shared" si="304"/>
        <v>0</v>
      </c>
      <c r="V153" s="275">
        <f t="shared" si="304"/>
        <v>0</v>
      </c>
      <c r="W153" s="275">
        <f t="shared" si="304"/>
        <v>0</v>
      </c>
      <c r="X153" s="275">
        <f t="shared" si="304"/>
        <v>0</v>
      </c>
      <c r="Y153" s="275">
        <f t="shared" si="304"/>
        <v>0</v>
      </c>
    </row>
    <row r="154" spans="1:39" s="122" customFormat="1" ht="16.5" customHeight="1" x14ac:dyDescent="0.2">
      <c r="A154" s="205" t="s">
        <v>348</v>
      </c>
      <c r="B154" s="118"/>
      <c r="C154" s="118" t="s">
        <v>349</v>
      </c>
      <c r="D154" s="239"/>
      <c r="E154" s="119">
        <f t="shared" ref="E154:E160" si="305">H154+K154+N154+Q154+T154</f>
        <v>0</v>
      </c>
      <c r="F154" s="119">
        <f t="shared" ref="F154:F160" si="306">I154+L154+O154+R154+U154</f>
        <v>0</v>
      </c>
      <c r="G154" s="119">
        <f t="shared" ref="G154:G160" si="307">J154+M154+P154+S154+V154</f>
        <v>0</v>
      </c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</row>
    <row r="155" spans="1:39" s="122" customFormat="1" ht="16.5" customHeight="1" x14ac:dyDescent="0.2">
      <c r="A155" s="205" t="s">
        <v>350</v>
      </c>
      <c r="B155" s="118"/>
      <c r="C155" s="118" t="s">
        <v>351</v>
      </c>
      <c r="D155" s="239"/>
      <c r="E155" s="119">
        <f t="shared" si="305"/>
        <v>0</v>
      </c>
      <c r="F155" s="119">
        <f t="shared" si="306"/>
        <v>0</v>
      </c>
      <c r="G155" s="119">
        <f t="shared" si="307"/>
        <v>0</v>
      </c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</row>
    <row r="156" spans="1:39" s="122" customFormat="1" ht="16.5" customHeight="1" x14ac:dyDescent="0.2">
      <c r="A156" s="205" t="s">
        <v>352</v>
      </c>
      <c r="B156" s="118"/>
      <c r="C156" s="118" t="s">
        <v>353</v>
      </c>
      <c r="D156" s="239"/>
      <c r="E156" s="119">
        <f t="shared" si="305"/>
        <v>0</v>
      </c>
      <c r="F156" s="119">
        <f t="shared" si="306"/>
        <v>0</v>
      </c>
      <c r="G156" s="119">
        <f t="shared" si="307"/>
        <v>0</v>
      </c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</row>
    <row r="157" spans="1:39" s="122" customFormat="1" ht="16.5" customHeight="1" x14ac:dyDescent="0.2">
      <c r="A157" s="205" t="s">
        <v>354</v>
      </c>
      <c r="B157" s="118"/>
      <c r="C157" s="118" t="s">
        <v>355</v>
      </c>
      <c r="D157" s="239"/>
      <c r="E157" s="119">
        <f t="shared" si="305"/>
        <v>0</v>
      </c>
      <c r="F157" s="119">
        <f t="shared" si="306"/>
        <v>0</v>
      </c>
      <c r="G157" s="119">
        <f t="shared" si="307"/>
        <v>0</v>
      </c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</row>
    <row r="158" spans="1:39" s="122" customFormat="1" ht="16.5" customHeight="1" x14ac:dyDescent="0.2">
      <c r="A158" s="205" t="s">
        <v>356</v>
      </c>
      <c r="B158" s="118"/>
      <c r="C158" s="118" t="s">
        <v>357</v>
      </c>
      <c r="D158" s="239"/>
      <c r="E158" s="119">
        <f t="shared" si="305"/>
        <v>0</v>
      </c>
      <c r="F158" s="119">
        <f t="shared" si="306"/>
        <v>0</v>
      </c>
      <c r="G158" s="119">
        <f t="shared" si="307"/>
        <v>0</v>
      </c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</row>
    <row r="159" spans="1:39" s="122" customFormat="1" ht="16.5" customHeight="1" x14ac:dyDescent="0.2">
      <c r="A159" s="205" t="s">
        <v>320</v>
      </c>
      <c r="B159" s="118"/>
      <c r="C159" s="118" t="s">
        <v>358</v>
      </c>
      <c r="D159" s="239"/>
      <c r="E159" s="119">
        <f t="shared" si="305"/>
        <v>0</v>
      </c>
      <c r="F159" s="119">
        <f t="shared" si="306"/>
        <v>0</v>
      </c>
      <c r="G159" s="119">
        <f t="shared" si="307"/>
        <v>0</v>
      </c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</row>
    <row r="160" spans="1:39" s="122" customFormat="1" ht="24.75" customHeight="1" x14ac:dyDescent="0.2">
      <c r="A160" s="205" t="s">
        <v>359</v>
      </c>
      <c r="B160" s="118"/>
      <c r="C160" s="118" t="s">
        <v>360</v>
      </c>
      <c r="D160" s="239"/>
      <c r="E160" s="119">
        <f t="shared" si="305"/>
        <v>0</v>
      </c>
      <c r="F160" s="119">
        <f t="shared" si="306"/>
        <v>0</v>
      </c>
      <c r="G160" s="119">
        <f t="shared" si="307"/>
        <v>0</v>
      </c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</row>
    <row r="161" spans="1:25" ht="184.5" customHeight="1" x14ac:dyDescent="0.2">
      <c r="A161" s="55" t="s">
        <v>130</v>
      </c>
      <c r="B161" s="50"/>
      <c r="C161" s="50"/>
      <c r="D161" s="237" t="s">
        <v>131</v>
      </c>
      <c r="E161" s="107">
        <f>E162</f>
        <v>1902455.68</v>
      </c>
      <c r="F161" s="107">
        <f t="shared" ref="F161:G162" si="308">F162</f>
        <v>1902455.68</v>
      </c>
      <c r="G161" s="107">
        <f t="shared" si="308"/>
        <v>1902455.68</v>
      </c>
      <c r="H161" s="107">
        <f t="shared" ref="H161:W162" si="309">H162</f>
        <v>1902455.68</v>
      </c>
      <c r="I161" s="107">
        <f t="shared" si="309"/>
        <v>1902455.68</v>
      </c>
      <c r="J161" s="107">
        <f t="shared" si="309"/>
        <v>1902455.68</v>
      </c>
      <c r="K161" s="107">
        <f t="shared" si="309"/>
        <v>0</v>
      </c>
      <c r="L161" s="107">
        <f t="shared" si="309"/>
        <v>0</v>
      </c>
      <c r="M161" s="107">
        <f t="shared" si="309"/>
        <v>0</v>
      </c>
      <c r="N161" s="107">
        <f t="shared" si="309"/>
        <v>0</v>
      </c>
      <c r="O161" s="107">
        <f t="shared" si="309"/>
        <v>0</v>
      </c>
      <c r="P161" s="107">
        <f t="shared" si="309"/>
        <v>0</v>
      </c>
      <c r="Q161" s="107">
        <f t="shared" si="309"/>
        <v>0</v>
      </c>
      <c r="R161" s="107">
        <f t="shared" si="309"/>
        <v>0</v>
      </c>
      <c r="S161" s="107">
        <f t="shared" si="309"/>
        <v>0</v>
      </c>
      <c r="T161" s="107">
        <f t="shared" si="309"/>
        <v>0</v>
      </c>
      <c r="U161" s="107">
        <f t="shared" si="309"/>
        <v>0</v>
      </c>
      <c r="V161" s="107">
        <f t="shared" si="309"/>
        <v>0</v>
      </c>
      <c r="W161" s="107">
        <f t="shared" si="309"/>
        <v>0</v>
      </c>
      <c r="X161" s="107">
        <f t="shared" ref="X161:Y162" si="310">X162</f>
        <v>0</v>
      </c>
      <c r="Y161" s="107">
        <f t="shared" si="310"/>
        <v>0</v>
      </c>
    </row>
    <row r="162" spans="1:25" ht="44.25" customHeight="1" x14ac:dyDescent="0.2">
      <c r="A162" s="54" t="s">
        <v>218</v>
      </c>
      <c r="B162" s="50"/>
      <c r="C162" s="50"/>
      <c r="D162" s="237" t="s">
        <v>222</v>
      </c>
      <c r="E162" s="107">
        <f>E163</f>
        <v>1902455.68</v>
      </c>
      <c r="F162" s="107">
        <f t="shared" si="308"/>
        <v>1902455.68</v>
      </c>
      <c r="G162" s="107">
        <f t="shared" si="308"/>
        <v>1902455.68</v>
      </c>
      <c r="H162" s="107">
        <f t="shared" si="309"/>
        <v>1902455.68</v>
      </c>
      <c r="I162" s="107">
        <f t="shared" si="309"/>
        <v>1902455.68</v>
      </c>
      <c r="J162" s="107">
        <f t="shared" si="309"/>
        <v>1902455.68</v>
      </c>
      <c r="K162" s="107">
        <f t="shared" si="309"/>
        <v>0</v>
      </c>
      <c r="L162" s="107">
        <f t="shared" si="309"/>
        <v>0</v>
      </c>
      <c r="M162" s="107">
        <f t="shared" si="309"/>
        <v>0</v>
      </c>
      <c r="N162" s="107">
        <f t="shared" si="309"/>
        <v>0</v>
      </c>
      <c r="O162" s="107">
        <f t="shared" si="309"/>
        <v>0</v>
      </c>
      <c r="P162" s="107">
        <f t="shared" si="309"/>
        <v>0</v>
      </c>
      <c r="Q162" s="107">
        <f t="shared" si="309"/>
        <v>0</v>
      </c>
      <c r="R162" s="107">
        <f t="shared" si="309"/>
        <v>0</v>
      </c>
      <c r="S162" s="107">
        <f t="shared" si="309"/>
        <v>0</v>
      </c>
      <c r="T162" s="107">
        <f t="shared" si="309"/>
        <v>0</v>
      </c>
      <c r="U162" s="107">
        <f t="shared" si="309"/>
        <v>0</v>
      </c>
      <c r="V162" s="107">
        <f t="shared" si="309"/>
        <v>0</v>
      </c>
      <c r="W162" s="107">
        <f t="shared" si="309"/>
        <v>0</v>
      </c>
      <c r="X162" s="107">
        <f t="shared" si="310"/>
        <v>0</v>
      </c>
      <c r="Y162" s="107">
        <f t="shared" si="310"/>
        <v>0</v>
      </c>
    </row>
    <row r="163" spans="1:25" ht="45" customHeight="1" x14ac:dyDescent="0.2">
      <c r="A163" s="54" t="s">
        <v>220</v>
      </c>
      <c r="B163" s="50"/>
      <c r="C163" s="50"/>
      <c r="D163" s="237" t="s">
        <v>190</v>
      </c>
      <c r="E163" s="107">
        <f>E164+E167+E173+E179+E186+E188+E195</f>
        <v>1902455.68</v>
      </c>
      <c r="F163" s="107">
        <f t="shared" ref="F163:G163" si="311">F164+F167+F173+F179+F186+F188+F195</f>
        <v>1902455.68</v>
      </c>
      <c r="G163" s="107">
        <f t="shared" si="311"/>
        <v>1902455.68</v>
      </c>
      <c r="H163" s="107">
        <f>H164+H167+H173+H179+H186+H188+H195</f>
        <v>1902455.68</v>
      </c>
      <c r="I163" s="107">
        <f t="shared" ref="I163:J163" si="312">I164+I167+I173+I179+I186+I188+I195</f>
        <v>1902455.68</v>
      </c>
      <c r="J163" s="107">
        <f t="shared" si="312"/>
        <v>1902455.68</v>
      </c>
      <c r="K163" s="107">
        <f t="shared" ref="K163:Y163" si="313">K164+K167+K173+K179+K188+K195</f>
        <v>0</v>
      </c>
      <c r="L163" s="107">
        <f t="shared" si="313"/>
        <v>0</v>
      </c>
      <c r="M163" s="107">
        <f t="shared" si="313"/>
        <v>0</v>
      </c>
      <c r="N163" s="107">
        <f t="shared" si="313"/>
        <v>0</v>
      </c>
      <c r="O163" s="107">
        <f t="shared" si="313"/>
        <v>0</v>
      </c>
      <c r="P163" s="107">
        <f t="shared" si="313"/>
        <v>0</v>
      </c>
      <c r="Q163" s="107">
        <f t="shared" si="313"/>
        <v>0</v>
      </c>
      <c r="R163" s="107">
        <f t="shared" si="313"/>
        <v>0</v>
      </c>
      <c r="S163" s="107">
        <f t="shared" si="313"/>
        <v>0</v>
      </c>
      <c r="T163" s="107">
        <f t="shared" si="313"/>
        <v>0</v>
      </c>
      <c r="U163" s="107">
        <f t="shared" si="313"/>
        <v>0</v>
      </c>
      <c r="V163" s="107">
        <f t="shared" si="313"/>
        <v>0</v>
      </c>
      <c r="W163" s="107">
        <f t="shared" si="313"/>
        <v>0</v>
      </c>
      <c r="X163" s="107">
        <f t="shared" si="313"/>
        <v>0</v>
      </c>
      <c r="Y163" s="107">
        <f t="shared" si="313"/>
        <v>0</v>
      </c>
    </row>
    <row r="164" spans="1:25" s="278" customFormat="1" ht="17.25" customHeight="1" x14ac:dyDescent="0.2">
      <c r="A164" s="272" t="s">
        <v>124</v>
      </c>
      <c r="B164" s="273"/>
      <c r="C164" s="273" t="s">
        <v>307</v>
      </c>
      <c r="D164" s="274"/>
      <c r="E164" s="275">
        <f>E165+E166</f>
        <v>78880</v>
      </c>
      <c r="F164" s="275">
        <f t="shared" ref="F164" si="314">F165+F166</f>
        <v>78880</v>
      </c>
      <c r="G164" s="275">
        <f t="shared" ref="G164" si="315">G165+G166</f>
        <v>78880</v>
      </c>
      <c r="H164" s="275">
        <f t="shared" ref="H164" si="316">H165+H166</f>
        <v>78880</v>
      </c>
      <c r="I164" s="275">
        <f t="shared" ref="I164" si="317">I165+I166</f>
        <v>78880</v>
      </c>
      <c r="J164" s="275">
        <f t="shared" ref="J164" si="318">J165+J166</f>
        <v>78880</v>
      </c>
      <c r="K164" s="275">
        <f t="shared" ref="K164" si="319">K165+K166</f>
        <v>0</v>
      </c>
      <c r="L164" s="275">
        <f t="shared" ref="L164" si="320">L165+L166</f>
        <v>0</v>
      </c>
      <c r="M164" s="275">
        <f t="shared" ref="M164" si="321">M165+M166</f>
        <v>0</v>
      </c>
      <c r="N164" s="275">
        <f t="shared" ref="N164" si="322">N165+N166</f>
        <v>0</v>
      </c>
      <c r="O164" s="275">
        <f t="shared" ref="O164" si="323">O165+O166</f>
        <v>0</v>
      </c>
      <c r="P164" s="275">
        <f t="shared" ref="P164" si="324">P165+P166</f>
        <v>0</v>
      </c>
      <c r="Q164" s="275">
        <f t="shared" ref="Q164" si="325">Q165+Q166</f>
        <v>0</v>
      </c>
      <c r="R164" s="275">
        <f t="shared" ref="R164" si="326">R165+R166</f>
        <v>0</v>
      </c>
      <c r="S164" s="275">
        <f t="shared" ref="S164" si="327">S165+S166</f>
        <v>0</v>
      </c>
      <c r="T164" s="275">
        <f t="shared" ref="T164" si="328">T165+T166</f>
        <v>0</v>
      </c>
      <c r="U164" s="275">
        <f t="shared" ref="U164" si="329">U165+U166</f>
        <v>0</v>
      </c>
      <c r="V164" s="275">
        <f t="shared" ref="V164" si="330">V165+V166</f>
        <v>0</v>
      </c>
      <c r="W164" s="275">
        <f t="shared" ref="W164" si="331">W165+W166</f>
        <v>0</v>
      </c>
      <c r="X164" s="275">
        <f t="shared" ref="X164" si="332">X165+X166</f>
        <v>0</v>
      </c>
      <c r="Y164" s="275">
        <f t="shared" ref="Y164" si="333">Y165+Y166</f>
        <v>0</v>
      </c>
    </row>
    <row r="165" spans="1:25" ht="17.25" customHeight="1" x14ac:dyDescent="0.2">
      <c r="A165" s="133" t="s">
        <v>308</v>
      </c>
      <c r="B165" s="118"/>
      <c r="C165" s="118" t="s">
        <v>309</v>
      </c>
      <c r="D165" s="239"/>
      <c r="E165" s="119">
        <f>H165+K165+N165+Q165+T165</f>
        <v>48880</v>
      </c>
      <c r="F165" s="119">
        <f>I165+L165+O165+R165+U165</f>
        <v>48880</v>
      </c>
      <c r="G165" s="119">
        <f>J165+M165+P165+S165+V165</f>
        <v>48880</v>
      </c>
      <c r="H165" s="120">
        <f>35880+13000</f>
        <v>48880</v>
      </c>
      <c r="I165" s="120">
        <f t="shared" ref="I165:J165" si="334">35880+13000</f>
        <v>48880</v>
      </c>
      <c r="J165" s="120">
        <f t="shared" si="334"/>
        <v>48880</v>
      </c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</row>
    <row r="166" spans="1:25" ht="17.25" customHeight="1" x14ac:dyDescent="0.2">
      <c r="A166" s="133" t="s">
        <v>310</v>
      </c>
      <c r="B166" s="118"/>
      <c r="C166" s="118" t="s">
        <v>311</v>
      </c>
      <c r="D166" s="239"/>
      <c r="E166" s="119">
        <f t="shared" ref="E166" si="335">H166+K166+N166+Q166+T166</f>
        <v>30000</v>
      </c>
      <c r="F166" s="119">
        <f t="shared" ref="F166" si="336">I166+L166+O166+R166+U166</f>
        <v>30000</v>
      </c>
      <c r="G166" s="119">
        <f t="shared" ref="G166" si="337">J166+M166+P166+S166+V166</f>
        <v>30000</v>
      </c>
      <c r="H166" s="120">
        <v>30000</v>
      </c>
      <c r="I166" s="120">
        <v>30000</v>
      </c>
      <c r="J166" s="120">
        <v>30000</v>
      </c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</row>
    <row r="167" spans="1:25" s="278" customFormat="1" ht="17.25" customHeight="1" x14ac:dyDescent="0.2">
      <c r="A167" s="272" t="s">
        <v>125</v>
      </c>
      <c r="B167" s="273"/>
      <c r="C167" s="273" t="s">
        <v>296</v>
      </c>
      <c r="D167" s="274"/>
      <c r="E167" s="275">
        <f>SUM(E168:E172)</f>
        <v>0</v>
      </c>
      <c r="F167" s="275">
        <f t="shared" ref="F167" si="338">SUM(F168:F172)</f>
        <v>0</v>
      </c>
      <c r="G167" s="275">
        <f t="shared" ref="G167" si="339">SUM(G168:G172)</f>
        <v>0</v>
      </c>
      <c r="H167" s="275">
        <f t="shared" ref="H167" si="340">SUM(H168:H172)</f>
        <v>0</v>
      </c>
      <c r="I167" s="275">
        <f t="shared" ref="I167" si="341">SUM(I168:I172)</f>
        <v>0</v>
      </c>
      <c r="J167" s="275">
        <f t="shared" ref="J167" si="342">SUM(J168:J172)</f>
        <v>0</v>
      </c>
      <c r="K167" s="275">
        <f t="shared" ref="K167" si="343">SUM(K168:K172)</f>
        <v>0</v>
      </c>
      <c r="L167" s="275">
        <f t="shared" ref="L167" si="344">SUM(L168:L172)</f>
        <v>0</v>
      </c>
      <c r="M167" s="275">
        <f t="shared" ref="M167" si="345">SUM(M168:M172)</f>
        <v>0</v>
      </c>
      <c r="N167" s="275">
        <f t="shared" ref="N167" si="346">SUM(N168:N172)</f>
        <v>0</v>
      </c>
      <c r="O167" s="275">
        <f t="shared" ref="O167" si="347">SUM(O168:O172)</f>
        <v>0</v>
      </c>
      <c r="P167" s="275">
        <f t="shared" ref="P167" si="348">SUM(P168:P172)</f>
        <v>0</v>
      </c>
      <c r="Q167" s="275">
        <f t="shared" ref="Q167" si="349">SUM(Q168:Q172)</f>
        <v>0</v>
      </c>
      <c r="R167" s="275">
        <f t="shared" ref="R167" si="350">SUM(R168:R172)</f>
        <v>0</v>
      </c>
      <c r="S167" s="275">
        <f t="shared" ref="S167" si="351">SUM(S168:S172)</f>
        <v>0</v>
      </c>
      <c r="T167" s="275">
        <f t="shared" ref="T167" si="352">SUM(T168:T172)</f>
        <v>0</v>
      </c>
      <c r="U167" s="275">
        <f t="shared" ref="U167" si="353">SUM(U168:U172)</f>
        <v>0</v>
      </c>
      <c r="V167" s="275">
        <f t="shared" ref="V167" si="354">SUM(V168:V172)</f>
        <v>0</v>
      </c>
      <c r="W167" s="275">
        <f t="shared" ref="W167" si="355">SUM(W168:W172)</f>
        <v>0</v>
      </c>
      <c r="X167" s="275">
        <f t="shared" ref="X167" si="356">SUM(X168:X172)</f>
        <v>0</v>
      </c>
      <c r="Y167" s="275">
        <f t="shared" ref="Y167" si="357">SUM(Y168:Y172)</f>
        <v>0</v>
      </c>
    </row>
    <row r="168" spans="1:25" ht="17.25" customHeight="1" x14ac:dyDescent="0.2">
      <c r="A168" s="133" t="s">
        <v>297</v>
      </c>
      <c r="B168" s="144"/>
      <c r="C168" s="118" t="s">
        <v>299</v>
      </c>
      <c r="D168" s="239"/>
      <c r="E168" s="119">
        <f t="shared" ref="E168:E172" si="358">H168+K168+N168+Q168+T168</f>
        <v>0</v>
      </c>
      <c r="F168" s="119">
        <f t="shared" ref="F168:F172" si="359">I168+L168+O168+R168+U168</f>
        <v>0</v>
      </c>
      <c r="G168" s="119">
        <f t="shared" ref="G168:G172" si="360">J168+M168+P168+S168+V168</f>
        <v>0</v>
      </c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</row>
    <row r="169" spans="1:25" ht="17.25" customHeight="1" x14ac:dyDescent="0.2">
      <c r="A169" s="133" t="s">
        <v>302</v>
      </c>
      <c r="B169" s="144"/>
      <c r="C169" s="118" t="s">
        <v>303</v>
      </c>
      <c r="D169" s="239"/>
      <c r="E169" s="119">
        <f t="shared" si="358"/>
        <v>0</v>
      </c>
      <c r="F169" s="119">
        <f t="shared" si="359"/>
        <v>0</v>
      </c>
      <c r="G169" s="119">
        <f t="shared" si="360"/>
        <v>0</v>
      </c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</row>
    <row r="170" spans="1:25" ht="17.25" customHeight="1" x14ac:dyDescent="0.2">
      <c r="A170" s="133" t="s">
        <v>298</v>
      </c>
      <c r="B170" s="144"/>
      <c r="C170" s="118" t="s">
        <v>300</v>
      </c>
      <c r="D170" s="239"/>
      <c r="E170" s="119">
        <f t="shared" si="358"/>
        <v>0</v>
      </c>
      <c r="F170" s="119">
        <f t="shared" si="359"/>
        <v>0</v>
      </c>
      <c r="G170" s="119">
        <f t="shared" si="360"/>
        <v>0</v>
      </c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</row>
    <row r="171" spans="1:25" ht="17.25" customHeight="1" x14ac:dyDescent="0.2">
      <c r="A171" s="133" t="s">
        <v>304</v>
      </c>
      <c r="B171" s="144"/>
      <c r="C171" s="118" t="s">
        <v>301</v>
      </c>
      <c r="D171" s="239"/>
      <c r="E171" s="119">
        <f t="shared" si="358"/>
        <v>0</v>
      </c>
      <c r="F171" s="119">
        <f t="shared" si="359"/>
        <v>0</v>
      </c>
      <c r="G171" s="119">
        <f t="shared" si="360"/>
        <v>0</v>
      </c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</row>
    <row r="172" spans="1:25" ht="17.25" customHeight="1" x14ac:dyDescent="0.2">
      <c r="A172" s="133" t="s">
        <v>306</v>
      </c>
      <c r="B172" s="144"/>
      <c r="C172" s="118" t="s">
        <v>305</v>
      </c>
      <c r="D172" s="239"/>
      <c r="E172" s="119">
        <f t="shared" si="358"/>
        <v>0</v>
      </c>
      <c r="F172" s="119">
        <f t="shared" si="359"/>
        <v>0</v>
      </c>
      <c r="G172" s="119">
        <f t="shared" si="360"/>
        <v>0</v>
      </c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</row>
    <row r="173" spans="1:25" s="278" customFormat="1" ht="17.25" customHeight="1" x14ac:dyDescent="0.2">
      <c r="A173" s="272" t="s">
        <v>126</v>
      </c>
      <c r="B173" s="273"/>
      <c r="C173" s="273" t="s">
        <v>312</v>
      </c>
      <c r="D173" s="274"/>
      <c r="E173" s="275">
        <f>SUM(E174:E178)</f>
        <v>64170.12</v>
      </c>
      <c r="F173" s="275">
        <f t="shared" ref="F173" si="361">SUM(F174:F178)</f>
        <v>64170.12</v>
      </c>
      <c r="G173" s="275">
        <f t="shared" ref="G173" si="362">SUM(G174:G178)</f>
        <v>64170.12</v>
      </c>
      <c r="H173" s="275">
        <f t="shared" ref="H173" si="363">SUM(H174:H178)</f>
        <v>64170.12</v>
      </c>
      <c r="I173" s="275">
        <f t="shared" ref="I173" si="364">SUM(I174:I178)</f>
        <v>64170.12</v>
      </c>
      <c r="J173" s="275">
        <f t="shared" ref="J173" si="365">SUM(J174:J178)</f>
        <v>64170.12</v>
      </c>
      <c r="K173" s="275">
        <f t="shared" ref="K173" si="366">SUM(K174:K178)</f>
        <v>0</v>
      </c>
      <c r="L173" s="275">
        <f t="shared" ref="L173" si="367">SUM(L174:L178)</f>
        <v>0</v>
      </c>
      <c r="M173" s="275">
        <f t="shared" ref="M173" si="368">SUM(M174:M178)</f>
        <v>0</v>
      </c>
      <c r="N173" s="275">
        <f t="shared" ref="N173" si="369">SUM(N174:N178)</f>
        <v>0</v>
      </c>
      <c r="O173" s="275">
        <f t="shared" ref="O173" si="370">SUM(O174:O178)</f>
        <v>0</v>
      </c>
      <c r="P173" s="275">
        <f t="shared" ref="P173" si="371">SUM(P174:P178)</f>
        <v>0</v>
      </c>
      <c r="Q173" s="275">
        <f t="shared" ref="Q173" si="372">SUM(Q174:Q178)</f>
        <v>0</v>
      </c>
      <c r="R173" s="275">
        <f t="shared" ref="R173" si="373">SUM(R174:R178)</f>
        <v>0</v>
      </c>
      <c r="S173" s="275">
        <f t="shared" ref="S173" si="374">SUM(S174:S178)</f>
        <v>0</v>
      </c>
      <c r="T173" s="275">
        <f t="shared" ref="T173" si="375">SUM(T174:T178)</f>
        <v>0</v>
      </c>
      <c r="U173" s="275">
        <f t="shared" ref="U173" si="376">SUM(U174:U178)</f>
        <v>0</v>
      </c>
      <c r="V173" s="275">
        <f t="shared" ref="V173" si="377">SUM(V174:V178)</f>
        <v>0</v>
      </c>
      <c r="W173" s="275">
        <f t="shared" ref="W173" si="378">SUM(W174:W178)</f>
        <v>0</v>
      </c>
      <c r="X173" s="275">
        <f t="shared" ref="X173" si="379">SUM(X174:X178)</f>
        <v>0</v>
      </c>
      <c r="Y173" s="275">
        <f t="shared" ref="Y173" si="380">SUM(Y174:Y178)</f>
        <v>0</v>
      </c>
    </row>
    <row r="174" spans="1:25" ht="17.25" customHeight="1" x14ac:dyDescent="0.2">
      <c r="A174" s="133" t="s">
        <v>313</v>
      </c>
      <c r="B174" s="118"/>
      <c r="C174" s="118" t="s">
        <v>314</v>
      </c>
      <c r="D174" s="239"/>
      <c r="E174" s="119">
        <f t="shared" ref="E174:E178" si="381">H174+K174+N174+Q174+T174</f>
        <v>0</v>
      </c>
      <c r="F174" s="119">
        <f t="shared" ref="F174:F178" si="382">I174+L174+O174+R174+U174</f>
        <v>0</v>
      </c>
      <c r="G174" s="119">
        <f t="shared" ref="G174:G178" si="383">J174+M174+P174+S174+V174</f>
        <v>0</v>
      </c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</row>
    <row r="175" spans="1:25" ht="17.25" customHeight="1" x14ac:dyDescent="0.2">
      <c r="A175" s="133" t="s">
        <v>315</v>
      </c>
      <c r="B175" s="118"/>
      <c r="C175" s="118" t="s">
        <v>316</v>
      </c>
      <c r="D175" s="239"/>
      <c r="E175" s="119">
        <f t="shared" si="381"/>
        <v>64170.12</v>
      </c>
      <c r="F175" s="119">
        <f t="shared" si="382"/>
        <v>64170.12</v>
      </c>
      <c r="G175" s="119">
        <f t="shared" si="383"/>
        <v>64170.12</v>
      </c>
      <c r="H175" s="120">
        <f>32085.06+32085.06</f>
        <v>64170.12</v>
      </c>
      <c r="I175" s="120">
        <f t="shared" ref="I175:J175" si="384">32085.06+32085.06</f>
        <v>64170.12</v>
      </c>
      <c r="J175" s="120">
        <f t="shared" si="384"/>
        <v>64170.12</v>
      </c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</row>
    <row r="176" spans="1:25" ht="17.25" customHeight="1" x14ac:dyDescent="0.2">
      <c r="A176" s="133" t="s">
        <v>317</v>
      </c>
      <c r="B176" s="118"/>
      <c r="C176" s="118" t="s">
        <v>319</v>
      </c>
      <c r="D176" s="239"/>
      <c r="E176" s="119">
        <f t="shared" si="381"/>
        <v>0</v>
      </c>
      <c r="F176" s="119">
        <f t="shared" si="382"/>
        <v>0</v>
      </c>
      <c r="G176" s="119">
        <f t="shared" si="383"/>
        <v>0</v>
      </c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</row>
    <row r="177" spans="1:25" ht="17.25" customHeight="1" x14ac:dyDescent="0.2">
      <c r="A177" s="133" t="s">
        <v>318</v>
      </c>
      <c r="B177" s="118"/>
      <c r="C177" s="118" t="s">
        <v>374</v>
      </c>
      <c r="D177" s="239"/>
      <c r="E177" s="119">
        <f t="shared" si="381"/>
        <v>0</v>
      </c>
      <c r="F177" s="119">
        <f t="shared" si="382"/>
        <v>0</v>
      </c>
      <c r="G177" s="119">
        <f t="shared" si="383"/>
        <v>0</v>
      </c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</row>
    <row r="178" spans="1:25" ht="17.25" customHeight="1" x14ac:dyDescent="0.2">
      <c r="A178" s="133" t="s">
        <v>320</v>
      </c>
      <c r="B178" s="118"/>
      <c r="C178" s="118" t="s">
        <v>321</v>
      </c>
      <c r="D178" s="239"/>
      <c r="E178" s="119">
        <f t="shared" si="381"/>
        <v>0</v>
      </c>
      <c r="F178" s="119">
        <f t="shared" si="382"/>
        <v>0</v>
      </c>
      <c r="G178" s="119">
        <f t="shared" si="383"/>
        <v>0</v>
      </c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</row>
    <row r="179" spans="1:25" s="278" customFormat="1" ht="17.25" customHeight="1" x14ac:dyDescent="0.2">
      <c r="A179" s="272" t="s">
        <v>127</v>
      </c>
      <c r="B179" s="273"/>
      <c r="C179" s="273" t="s">
        <v>322</v>
      </c>
      <c r="D179" s="274"/>
      <c r="E179" s="275">
        <f t="shared" ref="E179:Y179" si="385">SUM(E180:E185)</f>
        <v>601313.91999999993</v>
      </c>
      <c r="F179" s="275">
        <f>SUM(F180:F185)</f>
        <v>601313.91999999993</v>
      </c>
      <c r="G179" s="275">
        <f t="shared" si="385"/>
        <v>601313.91999999993</v>
      </c>
      <c r="H179" s="275">
        <f>SUM(H180:H185)</f>
        <v>601313.91999999993</v>
      </c>
      <c r="I179" s="275">
        <f t="shared" si="385"/>
        <v>601313.91999999993</v>
      </c>
      <c r="J179" s="275">
        <f t="shared" si="385"/>
        <v>601313.91999999993</v>
      </c>
      <c r="K179" s="275">
        <f t="shared" si="385"/>
        <v>0</v>
      </c>
      <c r="L179" s="275">
        <f t="shared" si="385"/>
        <v>0</v>
      </c>
      <c r="M179" s="275">
        <f t="shared" si="385"/>
        <v>0</v>
      </c>
      <c r="N179" s="275">
        <f t="shared" si="385"/>
        <v>0</v>
      </c>
      <c r="O179" s="275">
        <f t="shared" si="385"/>
        <v>0</v>
      </c>
      <c r="P179" s="275">
        <f t="shared" si="385"/>
        <v>0</v>
      </c>
      <c r="Q179" s="275">
        <f t="shared" si="385"/>
        <v>0</v>
      </c>
      <c r="R179" s="275">
        <f t="shared" si="385"/>
        <v>0</v>
      </c>
      <c r="S179" s="275">
        <f t="shared" si="385"/>
        <v>0</v>
      </c>
      <c r="T179" s="275">
        <f t="shared" si="385"/>
        <v>0</v>
      </c>
      <c r="U179" s="275">
        <f t="shared" si="385"/>
        <v>0</v>
      </c>
      <c r="V179" s="275">
        <f t="shared" si="385"/>
        <v>0</v>
      </c>
      <c r="W179" s="275">
        <f t="shared" si="385"/>
        <v>0</v>
      </c>
      <c r="X179" s="275">
        <f t="shared" si="385"/>
        <v>0</v>
      </c>
      <c r="Y179" s="275">
        <f t="shared" si="385"/>
        <v>0</v>
      </c>
    </row>
    <row r="180" spans="1:25" ht="24" customHeight="1" x14ac:dyDescent="0.2">
      <c r="A180" s="133" t="s">
        <v>324</v>
      </c>
      <c r="B180" s="133"/>
      <c r="C180" s="118" t="s">
        <v>328</v>
      </c>
      <c r="D180" s="239"/>
      <c r="E180" s="119">
        <f t="shared" ref="E180:E185" si="386">H180+K180+N180+Q180+T180</f>
        <v>0</v>
      </c>
      <c r="F180" s="119">
        <f t="shared" ref="F180:F184" si="387">I180+L180+O180+R180+U180</f>
        <v>0</v>
      </c>
      <c r="G180" s="119">
        <f t="shared" ref="G180:G185" si="388">J180+M180+P180+S180+V180</f>
        <v>0</v>
      </c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</row>
    <row r="181" spans="1:25" ht="17.25" customHeight="1" x14ac:dyDescent="0.2">
      <c r="A181" s="133" t="s">
        <v>325</v>
      </c>
      <c r="B181" s="133"/>
      <c r="C181" s="118" t="s">
        <v>329</v>
      </c>
      <c r="D181" s="239"/>
      <c r="E181" s="119">
        <f t="shared" si="386"/>
        <v>0</v>
      </c>
      <c r="F181" s="119">
        <f t="shared" si="387"/>
        <v>0</v>
      </c>
      <c r="G181" s="119">
        <f t="shared" si="388"/>
        <v>0</v>
      </c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</row>
    <row r="182" spans="1:25" ht="17.25" customHeight="1" x14ac:dyDescent="0.2">
      <c r="A182" s="133" t="s">
        <v>326</v>
      </c>
      <c r="B182" s="133"/>
      <c r="C182" s="118" t="s">
        <v>330</v>
      </c>
      <c r="D182" s="239"/>
      <c r="E182" s="119">
        <f t="shared" si="386"/>
        <v>0</v>
      </c>
      <c r="F182" s="119">
        <f t="shared" si="387"/>
        <v>0</v>
      </c>
      <c r="G182" s="119">
        <f t="shared" si="388"/>
        <v>0</v>
      </c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</row>
    <row r="183" spans="1:25" ht="17.25" customHeight="1" x14ac:dyDescent="0.2">
      <c r="A183" s="133" t="s">
        <v>320</v>
      </c>
      <c r="B183" s="133"/>
      <c r="C183" s="118" t="s">
        <v>332</v>
      </c>
      <c r="D183" s="239"/>
      <c r="E183" s="119">
        <f t="shared" si="386"/>
        <v>0</v>
      </c>
      <c r="F183" s="119">
        <f t="shared" si="387"/>
        <v>0</v>
      </c>
      <c r="G183" s="119">
        <f t="shared" si="388"/>
        <v>0</v>
      </c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</row>
    <row r="184" spans="1:25" ht="42.75" customHeight="1" x14ac:dyDescent="0.2">
      <c r="A184" s="133" t="s">
        <v>333</v>
      </c>
      <c r="B184" s="133"/>
      <c r="C184" s="118" t="s">
        <v>334</v>
      </c>
      <c r="D184" s="239"/>
      <c r="E184" s="119">
        <f t="shared" si="386"/>
        <v>211284.32</v>
      </c>
      <c r="F184" s="119">
        <f t="shared" si="387"/>
        <v>211284.32</v>
      </c>
      <c r="G184" s="119">
        <f t="shared" si="388"/>
        <v>211284.32</v>
      </c>
      <c r="H184" s="120">
        <v>211284.32</v>
      </c>
      <c r="I184" s="120">
        <v>211284.32</v>
      </c>
      <c r="J184" s="120">
        <v>211284.32</v>
      </c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</row>
    <row r="185" spans="1:25" ht="17.25" customHeight="1" x14ac:dyDescent="0.2">
      <c r="A185" s="133" t="s">
        <v>327</v>
      </c>
      <c r="B185" s="133"/>
      <c r="C185" s="118" t="s">
        <v>331</v>
      </c>
      <c r="D185" s="239"/>
      <c r="E185" s="119">
        <f t="shared" si="386"/>
        <v>390029.6</v>
      </c>
      <c r="F185" s="119">
        <f>I185+L185+O185+R185+U185</f>
        <v>390029.6</v>
      </c>
      <c r="G185" s="119">
        <f t="shared" si="388"/>
        <v>390029.6</v>
      </c>
      <c r="H185" s="120">
        <v>390029.6</v>
      </c>
      <c r="I185" s="120">
        <v>390029.6</v>
      </c>
      <c r="J185" s="120">
        <v>390029.6</v>
      </c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</row>
    <row r="186" spans="1:25" s="278" customFormat="1" ht="17.25" customHeight="1" x14ac:dyDescent="0.2">
      <c r="A186" s="272" t="s">
        <v>363</v>
      </c>
      <c r="B186" s="272"/>
      <c r="C186" s="273" t="s">
        <v>285</v>
      </c>
      <c r="D186" s="274"/>
      <c r="E186" s="275">
        <f t="shared" ref="E186" si="389">H186+K186+N186+Q186+T186</f>
        <v>8000</v>
      </c>
      <c r="F186" s="275">
        <f t="shared" ref="F186" si="390">I186+L186+O186+R186+U186</f>
        <v>8000</v>
      </c>
      <c r="G186" s="275">
        <f t="shared" ref="G186" si="391">J186+M186+P186+S186+V186</f>
        <v>8000</v>
      </c>
      <c r="H186" s="280">
        <v>8000</v>
      </c>
      <c r="I186" s="280">
        <v>8000</v>
      </c>
      <c r="J186" s="280">
        <v>8000</v>
      </c>
      <c r="K186" s="280"/>
      <c r="L186" s="280"/>
      <c r="M186" s="280"/>
      <c r="N186" s="280"/>
      <c r="O186" s="280"/>
      <c r="P186" s="280"/>
      <c r="Q186" s="280"/>
      <c r="R186" s="280"/>
      <c r="S186" s="280"/>
      <c r="T186" s="280"/>
      <c r="U186" s="280"/>
      <c r="V186" s="280"/>
      <c r="W186" s="280"/>
      <c r="X186" s="280"/>
      <c r="Y186" s="280"/>
    </row>
    <row r="187" spans="1:25" ht="17.25" customHeight="1" x14ac:dyDescent="0.2">
      <c r="A187" s="133" t="s">
        <v>364</v>
      </c>
      <c r="B187" s="133"/>
      <c r="C187" s="118" t="s">
        <v>287</v>
      </c>
      <c r="D187" s="239"/>
      <c r="E187" s="119">
        <f t="shared" ref="E187" si="392">H187+K187+N187+Q187+T187</f>
        <v>8000</v>
      </c>
      <c r="F187" s="119">
        <f t="shared" ref="F187" si="393">I187+L187+O187+R187+U187</f>
        <v>8000</v>
      </c>
      <c r="G187" s="119">
        <f t="shared" ref="G187" si="394">J187+M187+P187+S187+V187</f>
        <v>8000</v>
      </c>
      <c r="H187" s="120">
        <v>8000</v>
      </c>
      <c r="I187" s="120">
        <v>8000</v>
      </c>
      <c r="J187" s="120">
        <v>8000</v>
      </c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</row>
    <row r="188" spans="1:25" s="278" customFormat="1" ht="17.25" customHeight="1" x14ac:dyDescent="0.2">
      <c r="A188" s="277" t="s">
        <v>128</v>
      </c>
      <c r="B188" s="273"/>
      <c r="C188" s="273" t="s">
        <v>335</v>
      </c>
      <c r="D188" s="274"/>
      <c r="E188" s="275">
        <f>SUM(E189:E194)</f>
        <v>992332.68</v>
      </c>
      <c r="F188" s="275">
        <f t="shared" ref="F188" si="395">SUM(F189:F194)</f>
        <v>992332.68</v>
      </c>
      <c r="G188" s="275">
        <f t="shared" ref="G188" si="396">SUM(G189:G194)</f>
        <v>992332.68</v>
      </c>
      <c r="H188" s="275">
        <f>SUM(H189:H194)</f>
        <v>992332.68</v>
      </c>
      <c r="I188" s="275">
        <f t="shared" ref="I188:J188" si="397">SUM(I189:I194)</f>
        <v>992332.68</v>
      </c>
      <c r="J188" s="275">
        <f t="shared" si="397"/>
        <v>992332.68</v>
      </c>
      <c r="K188" s="275">
        <f t="shared" ref="K188" si="398">SUM(K189:K194)</f>
        <v>0</v>
      </c>
      <c r="L188" s="275">
        <f t="shared" ref="L188" si="399">SUM(L189:L194)</f>
        <v>0</v>
      </c>
      <c r="M188" s="275">
        <f t="shared" ref="M188" si="400">SUM(M189:M194)</f>
        <v>0</v>
      </c>
      <c r="N188" s="275">
        <f t="shared" ref="N188" si="401">SUM(N189:N194)</f>
        <v>0</v>
      </c>
      <c r="O188" s="275">
        <f t="shared" ref="O188" si="402">SUM(O189:O194)</f>
        <v>0</v>
      </c>
      <c r="P188" s="275">
        <f t="shared" ref="P188" si="403">SUM(P189:P194)</f>
        <v>0</v>
      </c>
      <c r="Q188" s="275">
        <f t="shared" ref="Q188" si="404">SUM(Q189:Q194)</f>
        <v>0</v>
      </c>
      <c r="R188" s="275">
        <f t="shared" ref="R188" si="405">SUM(R189:R194)</f>
        <v>0</v>
      </c>
      <c r="S188" s="275">
        <f t="shared" ref="S188" si="406">SUM(S189:S194)</f>
        <v>0</v>
      </c>
      <c r="T188" s="275">
        <f t="shared" ref="T188" si="407">SUM(T189:T194)</f>
        <v>0</v>
      </c>
      <c r="U188" s="275">
        <f t="shared" ref="U188" si="408">SUM(U189:U194)</f>
        <v>0</v>
      </c>
      <c r="V188" s="275">
        <f t="shared" ref="V188" si="409">SUM(V189:V194)</f>
        <v>0</v>
      </c>
      <c r="W188" s="275">
        <f t="shared" ref="W188" si="410">SUM(W189:W194)</f>
        <v>0</v>
      </c>
      <c r="X188" s="275">
        <f t="shared" ref="X188" si="411">SUM(X189:X194)</f>
        <v>0</v>
      </c>
      <c r="Y188" s="275">
        <f t="shared" ref="Y188" si="412">SUM(Y189:Y194)</f>
        <v>0</v>
      </c>
    </row>
    <row r="189" spans="1:25" ht="17.25" customHeight="1" x14ac:dyDescent="0.2">
      <c r="A189" s="117" t="s">
        <v>336</v>
      </c>
      <c r="B189" s="118"/>
      <c r="C189" s="118" t="s">
        <v>337</v>
      </c>
      <c r="D189" s="239"/>
      <c r="E189" s="119">
        <f t="shared" ref="E189:E194" si="413">H189+K189+N189+Q189+T189</f>
        <v>0</v>
      </c>
      <c r="F189" s="119">
        <f t="shared" ref="F189:F194" si="414">I189+L189+O189+R189+U189</f>
        <v>0</v>
      </c>
      <c r="G189" s="119">
        <f t="shared" ref="G189:G194" si="415">J189+M189+P189+S189+V189</f>
        <v>0</v>
      </c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</row>
    <row r="190" spans="1:25" ht="17.25" customHeight="1" x14ac:dyDescent="0.2">
      <c r="A190" s="117" t="s">
        <v>338</v>
      </c>
      <c r="B190" s="118"/>
      <c r="C190" s="118" t="s">
        <v>339</v>
      </c>
      <c r="D190" s="239"/>
      <c r="E190" s="119">
        <f t="shared" si="413"/>
        <v>0</v>
      </c>
      <c r="F190" s="119">
        <f t="shared" si="414"/>
        <v>0</v>
      </c>
      <c r="G190" s="119">
        <f t="shared" si="415"/>
        <v>0</v>
      </c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</row>
    <row r="191" spans="1:25" ht="17.25" customHeight="1" x14ac:dyDescent="0.2">
      <c r="A191" s="117" t="s">
        <v>340</v>
      </c>
      <c r="B191" s="118"/>
      <c r="C191" s="118" t="s">
        <v>341</v>
      </c>
      <c r="D191" s="239"/>
      <c r="E191" s="119">
        <f t="shared" si="413"/>
        <v>0</v>
      </c>
      <c r="F191" s="119">
        <f t="shared" si="414"/>
        <v>0</v>
      </c>
      <c r="G191" s="119">
        <f t="shared" si="415"/>
        <v>0</v>
      </c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</row>
    <row r="192" spans="1:25" ht="17.25" customHeight="1" x14ac:dyDescent="0.2">
      <c r="A192" s="117" t="s">
        <v>342</v>
      </c>
      <c r="B192" s="118"/>
      <c r="C192" s="118" t="s">
        <v>343</v>
      </c>
      <c r="D192" s="239"/>
      <c r="E192" s="119">
        <f t="shared" si="413"/>
        <v>0</v>
      </c>
      <c r="F192" s="119">
        <f t="shared" si="414"/>
        <v>0</v>
      </c>
      <c r="G192" s="119">
        <f t="shared" si="415"/>
        <v>0</v>
      </c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</row>
    <row r="193" spans="1:39" ht="17.25" customHeight="1" x14ac:dyDescent="0.2">
      <c r="A193" s="133" t="s">
        <v>320</v>
      </c>
      <c r="B193" s="118"/>
      <c r="C193" s="118" t="s">
        <v>344</v>
      </c>
      <c r="D193" s="239"/>
      <c r="E193" s="119">
        <f t="shared" si="413"/>
        <v>0</v>
      </c>
      <c r="F193" s="119">
        <f t="shared" si="414"/>
        <v>0</v>
      </c>
      <c r="G193" s="119">
        <f t="shared" si="415"/>
        <v>0</v>
      </c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</row>
    <row r="194" spans="1:39" ht="27" customHeight="1" x14ac:dyDescent="0.2">
      <c r="A194" s="117" t="s">
        <v>345</v>
      </c>
      <c r="B194" s="118"/>
      <c r="C194" s="118" t="s">
        <v>346</v>
      </c>
      <c r="D194" s="239"/>
      <c r="E194" s="119">
        <f t="shared" si="413"/>
        <v>992332.68</v>
      </c>
      <c r="F194" s="119">
        <f t="shared" si="414"/>
        <v>992332.68</v>
      </c>
      <c r="G194" s="119">
        <f t="shared" si="415"/>
        <v>992332.68</v>
      </c>
      <c r="H194" s="120">
        <v>992332.68</v>
      </c>
      <c r="I194" s="120">
        <v>992332.68</v>
      </c>
      <c r="J194" s="120">
        <v>992332.68</v>
      </c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</row>
    <row r="195" spans="1:39" s="278" customFormat="1" ht="17.25" customHeight="1" x14ac:dyDescent="0.2">
      <c r="A195" s="277" t="s">
        <v>129</v>
      </c>
      <c r="B195" s="273"/>
      <c r="C195" s="273" t="s">
        <v>347</v>
      </c>
      <c r="D195" s="274"/>
      <c r="E195" s="275">
        <f>SUM(E196:E202)</f>
        <v>157758.96</v>
      </c>
      <c r="F195" s="275">
        <f t="shared" ref="F195" si="416">SUM(F196:F202)</f>
        <v>157758.96</v>
      </c>
      <c r="G195" s="275">
        <f t="shared" ref="G195" si="417">SUM(G196:G202)</f>
        <v>157758.96</v>
      </c>
      <c r="H195" s="275">
        <f t="shared" ref="H195" si="418">SUM(H196:H202)</f>
        <v>157758.96</v>
      </c>
      <c r="I195" s="275">
        <f t="shared" ref="I195" si="419">SUM(I196:I202)</f>
        <v>157758.96</v>
      </c>
      <c r="J195" s="275">
        <f t="shared" ref="J195" si="420">SUM(J196:J202)</f>
        <v>157758.96</v>
      </c>
      <c r="K195" s="275">
        <f t="shared" ref="K195" si="421">SUM(K196:K202)</f>
        <v>0</v>
      </c>
      <c r="L195" s="275">
        <f t="shared" ref="L195" si="422">SUM(L196:L202)</f>
        <v>0</v>
      </c>
      <c r="M195" s="275">
        <f t="shared" ref="M195" si="423">SUM(M196:M202)</f>
        <v>0</v>
      </c>
      <c r="N195" s="275">
        <f t="shared" ref="N195" si="424">SUM(N196:N202)</f>
        <v>0</v>
      </c>
      <c r="O195" s="275">
        <f t="shared" ref="O195" si="425">SUM(O196:O202)</f>
        <v>0</v>
      </c>
      <c r="P195" s="275">
        <f t="shared" ref="P195" si="426">SUM(P196:P202)</f>
        <v>0</v>
      </c>
      <c r="Q195" s="275">
        <f t="shared" ref="Q195" si="427">SUM(Q196:Q202)</f>
        <v>0</v>
      </c>
      <c r="R195" s="275">
        <f t="shared" ref="R195" si="428">SUM(R196:R202)</f>
        <v>0</v>
      </c>
      <c r="S195" s="275">
        <f t="shared" ref="S195" si="429">SUM(S196:S202)</f>
        <v>0</v>
      </c>
      <c r="T195" s="275">
        <f t="shared" ref="T195" si="430">SUM(T196:T202)</f>
        <v>0</v>
      </c>
      <c r="U195" s="275">
        <f t="shared" ref="U195" si="431">SUM(U196:U202)</f>
        <v>0</v>
      </c>
      <c r="V195" s="275">
        <f t="shared" ref="V195" si="432">SUM(V196:V202)</f>
        <v>0</v>
      </c>
      <c r="W195" s="275">
        <f t="shared" ref="W195" si="433">SUM(W196:W202)</f>
        <v>0</v>
      </c>
      <c r="X195" s="275">
        <f t="shared" ref="X195" si="434">SUM(X196:X202)</f>
        <v>0</v>
      </c>
      <c r="Y195" s="275">
        <f t="shared" ref="Y195" si="435">SUM(Y196:Y202)</f>
        <v>0</v>
      </c>
    </row>
    <row r="196" spans="1:39" ht="17.25" customHeight="1" x14ac:dyDescent="0.2">
      <c r="A196" s="205" t="s">
        <v>348</v>
      </c>
      <c r="B196" s="118"/>
      <c r="C196" s="118" t="s">
        <v>349</v>
      </c>
      <c r="D196" s="239"/>
      <c r="E196" s="119">
        <f t="shared" ref="E196:E202" si="436">H196+K196+N196+Q196+T196</f>
        <v>0</v>
      </c>
      <c r="F196" s="119">
        <f t="shared" ref="F196:F202" si="437">I196+L196+O196+R196+U196</f>
        <v>0</v>
      </c>
      <c r="G196" s="119">
        <f t="shared" ref="G196:G202" si="438">J196+M196+P196+S196+V196</f>
        <v>0</v>
      </c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</row>
    <row r="197" spans="1:39" ht="17.25" customHeight="1" x14ac:dyDescent="0.2">
      <c r="A197" s="205" t="s">
        <v>350</v>
      </c>
      <c r="B197" s="118"/>
      <c r="C197" s="118" t="s">
        <v>351</v>
      </c>
      <c r="D197" s="239"/>
      <c r="E197" s="119">
        <f t="shared" si="436"/>
        <v>0</v>
      </c>
      <c r="F197" s="119">
        <f t="shared" si="437"/>
        <v>0</v>
      </c>
      <c r="G197" s="119">
        <f t="shared" si="438"/>
        <v>0</v>
      </c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</row>
    <row r="198" spans="1:39" ht="17.25" customHeight="1" x14ac:dyDescent="0.2">
      <c r="A198" s="205" t="s">
        <v>352</v>
      </c>
      <c r="B198" s="118"/>
      <c r="C198" s="118" t="s">
        <v>353</v>
      </c>
      <c r="D198" s="239"/>
      <c r="E198" s="119">
        <f t="shared" si="436"/>
        <v>0</v>
      </c>
      <c r="F198" s="119">
        <f t="shared" si="437"/>
        <v>0</v>
      </c>
      <c r="G198" s="119">
        <f t="shared" si="438"/>
        <v>0</v>
      </c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</row>
    <row r="199" spans="1:39" ht="17.25" customHeight="1" x14ac:dyDescent="0.2">
      <c r="A199" s="205" t="s">
        <v>354</v>
      </c>
      <c r="B199" s="118"/>
      <c r="C199" s="118" t="s">
        <v>355</v>
      </c>
      <c r="D199" s="239"/>
      <c r="E199" s="119">
        <f t="shared" si="436"/>
        <v>0</v>
      </c>
      <c r="F199" s="119">
        <f t="shared" si="437"/>
        <v>0</v>
      </c>
      <c r="G199" s="119">
        <f t="shared" si="438"/>
        <v>0</v>
      </c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</row>
    <row r="200" spans="1:39" ht="17.25" customHeight="1" x14ac:dyDescent="0.2">
      <c r="A200" s="205" t="s">
        <v>356</v>
      </c>
      <c r="B200" s="118"/>
      <c r="C200" s="118" t="s">
        <v>357</v>
      </c>
      <c r="D200" s="239"/>
      <c r="E200" s="119">
        <f t="shared" si="436"/>
        <v>0</v>
      </c>
      <c r="F200" s="119">
        <f t="shared" si="437"/>
        <v>0</v>
      </c>
      <c r="G200" s="119">
        <f t="shared" si="438"/>
        <v>0</v>
      </c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</row>
    <row r="201" spans="1:39" ht="17.25" customHeight="1" x14ac:dyDescent="0.2">
      <c r="A201" s="205" t="s">
        <v>320</v>
      </c>
      <c r="B201" s="118"/>
      <c r="C201" s="118" t="s">
        <v>358</v>
      </c>
      <c r="D201" s="239"/>
      <c r="E201" s="119">
        <f t="shared" si="436"/>
        <v>0</v>
      </c>
      <c r="F201" s="119">
        <f t="shared" si="437"/>
        <v>0</v>
      </c>
      <c r="G201" s="119">
        <f t="shared" si="438"/>
        <v>0</v>
      </c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</row>
    <row r="202" spans="1:39" ht="26.25" customHeight="1" x14ac:dyDescent="0.2">
      <c r="A202" s="205" t="s">
        <v>359</v>
      </c>
      <c r="B202" s="118"/>
      <c r="C202" s="118" t="s">
        <v>360</v>
      </c>
      <c r="D202" s="239"/>
      <c r="E202" s="119">
        <f t="shared" si="436"/>
        <v>157758.96</v>
      </c>
      <c r="F202" s="119">
        <f t="shared" si="437"/>
        <v>157758.96</v>
      </c>
      <c r="G202" s="119">
        <f t="shared" si="438"/>
        <v>157758.96</v>
      </c>
      <c r="H202" s="120">
        <v>157758.96</v>
      </c>
      <c r="I202" s="120">
        <v>157758.96</v>
      </c>
      <c r="J202" s="120">
        <v>157758.96</v>
      </c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</row>
    <row r="203" spans="1:39" ht="24.75" customHeight="1" x14ac:dyDescent="0.2">
      <c r="A203" s="61" t="s">
        <v>154</v>
      </c>
      <c r="B203" s="62"/>
      <c r="C203" s="62"/>
      <c r="D203" s="243" t="s">
        <v>153</v>
      </c>
      <c r="E203" s="108">
        <f>E204</f>
        <v>585000</v>
      </c>
      <c r="F203" s="108">
        <f t="shared" ref="F203:G204" si="439">F204</f>
        <v>585000</v>
      </c>
      <c r="G203" s="108">
        <f t="shared" si="439"/>
        <v>585000</v>
      </c>
      <c r="H203" s="108">
        <f t="shared" ref="H203:W204" si="440">H204</f>
        <v>0</v>
      </c>
      <c r="I203" s="108">
        <f t="shared" si="440"/>
        <v>0</v>
      </c>
      <c r="J203" s="108">
        <f t="shared" si="440"/>
        <v>0</v>
      </c>
      <c r="K203" s="108">
        <f t="shared" si="440"/>
        <v>0</v>
      </c>
      <c r="L203" s="108">
        <f t="shared" si="440"/>
        <v>0</v>
      </c>
      <c r="M203" s="108">
        <f t="shared" si="440"/>
        <v>0</v>
      </c>
      <c r="N203" s="108">
        <f t="shared" si="440"/>
        <v>0</v>
      </c>
      <c r="O203" s="108">
        <f t="shared" si="440"/>
        <v>0</v>
      </c>
      <c r="P203" s="108">
        <f t="shared" si="440"/>
        <v>0</v>
      </c>
      <c r="Q203" s="108">
        <f t="shared" si="440"/>
        <v>0</v>
      </c>
      <c r="R203" s="108">
        <f t="shared" si="440"/>
        <v>0</v>
      </c>
      <c r="S203" s="108">
        <f t="shared" si="440"/>
        <v>0</v>
      </c>
      <c r="T203" s="108">
        <f t="shared" si="440"/>
        <v>585000</v>
      </c>
      <c r="U203" s="108">
        <f t="shared" si="440"/>
        <v>585000</v>
      </c>
      <c r="V203" s="108">
        <f t="shared" si="440"/>
        <v>585000</v>
      </c>
      <c r="W203" s="108">
        <f t="shared" si="440"/>
        <v>0</v>
      </c>
      <c r="X203" s="108">
        <f t="shared" ref="X203:Y204" si="441">X204</f>
        <v>0</v>
      </c>
      <c r="Y203" s="108">
        <f t="shared" si="441"/>
        <v>0</v>
      </c>
    </row>
    <row r="204" spans="1:39" ht="40.5" customHeight="1" x14ac:dyDescent="0.2">
      <c r="A204" s="91" t="s">
        <v>218</v>
      </c>
      <c r="B204" s="62"/>
      <c r="C204" s="62"/>
      <c r="D204" s="243" t="s">
        <v>219</v>
      </c>
      <c r="E204" s="108">
        <f>E205</f>
        <v>585000</v>
      </c>
      <c r="F204" s="108">
        <f t="shared" si="439"/>
        <v>585000</v>
      </c>
      <c r="G204" s="108">
        <f t="shared" si="439"/>
        <v>585000</v>
      </c>
      <c r="H204" s="108">
        <f t="shared" si="440"/>
        <v>0</v>
      </c>
      <c r="I204" s="108">
        <f t="shared" si="440"/>
        <v>0</v>
      </c>
      <c r="J204" s="108">
        <f t="shared" si="440"/>
        <v>0</v>
      </c>
      <c r="K204" s="108">
        <f t="shared" si="440"/>
        <v>0</v>
      </c>
      <c r="L204" s="108">
        <f t="shared" si="440"/>
        <v>0</v>
      </c>
      <c r="M204" s="108">
        <f t="shared" si="440"/>
        <v>0</v>
      </c>
      <c r="N204" s="108">
        <f t="shared" si="440"/>
        <v>0</v>
      </c>
      <c r="O204" s="108">
        <f t="shared" si="440"/>
        <v>0</v>
      </c>
      <c r="P204" s="108">
        <f t="shared" si="440"/>
        <v>0</v>
      </c>
      <c r="Q204" s="108">
        <f t="shared" si="440"/>
        <v>0</v>
      </c>
      <c r="R204" s="108">
        <f t="shared" si="440"/>
        <v>0</v>
      </c>
      <c r="S204" s="108">
        <f t="shared" si="440"/>
        <v>0</v>
      </c>
      <c r="T204" s="108">
        <f t="shared" si="440"/>
        <v>585000</v>
      </c>
      <c r="U204" s="108">
        <f t="shared" si="440"/>
        <v>585000</v>
      </c>
      <c r="V204" s="108">
        <f t="shared" si="440"/>
        <v>585000</v>
      </c>
      <c r="W204" s="108">
        <f t="shared" si="440"/>
        <v>0</v>
      </c>
      <c r="X204" s="108">
        <f t="shared" si="441"/>
        <v>0</v>
      </c>
      <c r="Y204" s="108">
        <f t="shared" si="441"/>
        <v>0</v>
      </c>
    </row>
    <row r="205" spans="1:39" ht="41.25" customHeight="1" x14ac:dyDescent="0.2">
      <c r="A205" s="91" t="s">
        <v>220</v>
      </c>
      <c r="B205" s="62"/>
      <c r="C205" s="62"/>
      <c r="D205" s="243" t="s">
        <v>188</v>
      </c>
      <c r="E205" s="108">
        <f>E206+E209+E215+E221+E228+E235</f>
        <v>585000</v>
      </c>
      <c r="F205" s="108">
        <f t="shared" ref="F205:Y205" si="442">F206+F209+F215+F221+F228+F235</f>
        <v>585000</v>
      </c>
      <c r="G205" s="108">
        <f t="shared" si="442"/>
        <v>585000</v>
      </c>
      <c r="H205" s="108">
        <f t="shared" si="442"/>
        <v>0</v>
      </c>
      <c r="I205" s="108">
        <f t="shared" si="442"/>
        <v>0</v>
      </c>
      <c r="J205" s="108">
        <f t="shared" si="442"/>
        <v>0</v>
      </c>
      <c r="K205" s="108">
        <f t="shared" si="442"/>
        <v>0</v>
      </c>
      <c r="L205" s="108">
        <f t="shared" si="442"/>
        <v>0</v>
      </c>
      <c r="M205" s="108">
        <f t="shared" si="442"/>
        <v>0</v>
      </c>
      <c r="N205" s="108">
        <f t="shared" si="442"/>
        <v>0</v>
      </c>
      <c r="O205" s="108">
        <f t="shared" si="442"/>
        <v>0</v>
      </c>
      <c r="P205" s="108">
        <f t="shared" si="442"/>
        <v>0</v>
      </c>
      <c r="Q205" s="108">
        <f t="shared" si="442"/>
        <v>0</v>
      </c>
      <c r="R205" s="108">
        <f t="shared" si="442"/>
        <v>0</v>
      </c>
      <c r="S205" s="108">
        <f t="shared" si="442"/>
        <v>0</v>
      </c>
      <c r="T205" s="108">
        <f>T206+T209+T215+T221+T228+T235</f>
        <v>585000</v>
      </c>
      <c r="U205" s="108">
        <f t="shared" si="442"/>
        <v>585000</v>
      </c>
      <c r="V205" s="108">
        <f t="shared" si="442"/>
        <v>585000</v>
      </c>
      <c r="W205" s="108">
        <f t="shared" si="442"/>
        <v>0</v>
      </c>
      <c r="X205" s="108">
        <f t="shared" si="442"/>
        <v>0</v>
      </c>
      <c r="Y205" s="108">
        <f t="shared" si="442"/>
        <v>0</v>
      </c>
    </row>
    <row r="206" spans="1:39" s="279" customFormat="1" ht="15" customHeight="1" x14ac:dyDescent="0.2">
      <c r="A206" s="272" t="s">
        <v>124</v>
      </c>
      <c r="B206" s="273"/>
      <c r="C206" s="273" t="s">
        <v>307</v>
      </c>
      <c r="D206" s="274"/>
      <c r="E206" s="275">
        <f>E207+E208</f>
        <v>0</v>
      </c>
      <c r="F206" s="275">
        <f t="shared" ref="F206" si="443">F207+F208</f>
        <v>0</v>
      </c>
      <c r="G206" s="275">
        <f t="shared" ref="G206" si="444">G207+G208</f>
        <v>0</v>
      </c>
      <c r="H206" s="275">
        <f t="shared" ref="H206" si="445">H207+H208</f>
        <v>0</v>
      </c>
      <c r="I206" s="275">
        <f t="shared" ref="I206" si="446">I207+I208</f>
        <v>0</v>
      </c>
      <c r="J206" s="275">
        <f t="shared" ref="J206" si="447">J207+J208</f>
        <v>0</v>
      </c>
      <c r="K206" s="275">
        <f t="shared" ref="K206" si="448">K207+K208</f>
        <v>0</v>
      </c>
      <c r="L206" s="275">
        <f t="shared" ref="L206" si="449">L207+L208</f>
        <v>0</v>
      </c>
      <c r="M206" s="275">
        <f t="shared" ref="M206" si="450">M207+M208</f>
        <v>0</v>
      </c>
      <c r="N206" s="275">
        <f t="shared" ref="N206" si="451">N207+N208</f>
        <v>0</v>
      </c>
      <c r="O206" s="275">
        <f t="shared" ref="O206" si="452">O207+O208</f>
        <v>0</v>
      </c>
      <c r="P206" s="275">
        <f t="shared" ref="P206" si="453">P207+P208</f>
        <v>0</v>
      </c>
      <c r="Q206" s="275">
        <f t="shared" ref="Q206" si="454">Q207+Q208</f>
        <v>0</v>
      </c>
      <c r="R206" s="275">
        <f t="shared" ref="R206" si="455">R207+R208</f>
        <v>0</v>
      </c>
      <c r="S206" s="275">
        <f t="shared" ref="S206" si="456">S207+S208</f>
        <v>0</v>
      </c>
      <c r="T206" s="275">
        <f t="shared" ref="T206" si="457">T207+T208</f>
        <v>0</v>
      </c>
      <c r="U206" s="275">
        <f t="shared" ref="U206" si="458">U207+U208</f>
        <v>0</v>
      </c>
      <c r="V206" s="275">
        <f t="shared" ref="V206" si="459">V207+V208</f>
        <v>0</v>
      </c>
      <c r="W206" s="275">
        <f t="shared" ref="W206" si="460">W207+W208</f>
        <v>0</v>
      </c>
      <c r="X206" s="275">
        <f t="shared" ref="X206" si="461">X207+X208</f>
        <v>0</v>
      </c>
      <c r="Y206" s="275">
        <f t="shared" ref="Y206" si="462">Y207+Y208</f>
        <v>0</v>
      </c>
    </row>
    <row r="207" spans="1:39" s="124" customFormat="1" ht="15" customHeight="1" x14ac:dyDescent="0.2">
      <c r="A207" s="133" t="s">
        <v>308</v>
      </c>
      <c r="B207" s="118"/>
      <c r="C207" s="118" t="s">
        <v>309</v>
      </c>
      <c r="D207" s="239"/>
      <c r="E207" s="119">
        <f>H207+K207+N207+Q207+T207</f>
        <v>0</v>
      </c>
      <c r="F207" s="119">
        <f>I207+L207+O207+R207+U207</f>
        <v>0</v>
      </c>
      <c r="G207" s="119">
        <f>J207+M207+P207+S207+V207</f>
        <v>0</v>
      </c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</row>
    <row r="208" spans="1:39" s="124" customFormat="1" ht="15" customHeight="1" x14ac:dyDescent="0.2">
      <c r="A208" s="133" t="s">
        <v>310</v>
      </c>
      <c r="B208" s="118"/>
      <c r="C208" s="118" t="s">
        <v>311</v>
      </c>
      <c r="D208" s="239"/>
      <c r="E208" s="119">
        <f t="shared" ref="E208" si="463">H208+K208+N208+Q208+T208</f>
        <v>0</v>
      </c>
      <c r="F208" s="119">
        <f t="shared" ref="F208" si="464">I208+L208+O208+R208+U208</f>
        <v>0</v>
      </c>
      <c r="G208" s="119">
        <f t="shared" ref="G208" si="465">J208+M208+P208+S208+V208</f>
        <v>0</v>
      </c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</row>
    <row r="209" spans="1:39" s="279" customFormat="1" ht="15" customHeight="1" x14ac:dyDescent="0.2">
      <c r="A209" s="272" t="s">
        <v>125</v>
      </c>
      <c r="B209" s="273"/>
      <c r="C209" s="273" t="s">
        <v>296</v>
      </c>
      <c r="D209" s="274"/>
      <c r="E209" s="275">
        <f>SUM(E210:E214)</f>
        <v>130000</v>
      </c>
      <c r="F209" s="275">
        <f t="shared" ref="F209" si="466">SUM(F210:F214)</f>
        <v>130000</v>
      </c>
      <c r="G209" s="275">
        <f t="shared" ref="G209" si="467">SUM(G210:G214)</f>
        <v>130000</v>
      </c>
      <c r="H209" s="275">
        <f t="shared" ref="H209" si="468">SUM(H210:H214)</f>
        <v>0</v>
      </c>
      <c r="I209" s="275">
        <f t="shared" ref="I209" si="469">SUM(I210:I214)</f>
        <v>0</v>
      </c>
      <c r="J209" s="275">
        <f t="shared" ref="J209" si="470">SUM(J210:J214)</f>
        <v>0</v>
      </c>
      <c r="K209" s="275">
        <f t="shared" ref="K209" si="471">SUM(K210:K214)</f>
        <v>0</v>
      </c>
      <c r="L209" s="275">
        <f t="shared" ref="L209" si="472">SUM(L210:L214)</f>
        <v>0</v>
      </c>
      <c r="M209" s="275">
        <f t="shared" ref="M209" si="473">SUM(M210:M214)</f>
        <v>0</v>
      </c>
      <c r="N209" s="275">
        <f t="shared" ref="N209" si="474">SUM(N210:N214)</f>
        <v>0</v>
      </c>
      <c r="O209" s="275">
        <f t="shared" ref="O209" si="475">SUM(O210:O214)</f>
        <v>0</v>
      </c>
      <c r="P209" s="275">
        <f t="shared" ref="P209" si="476">SUM(P210:P214)</f>
        <v>0</v>
      </c>
      <c r="Q209" s="275">
        <f t="shared" ref="Q209" si="477">SUM(Q210:Q214)</f>
        <v>0</v>
      </c>
      <c r="R209" s="275">
        <f t="shared" ref="R209" si="478">SUM(R210:R214)</f>
        <v>0</v>
      </c>
      <c r="S209" s="275">
        <f t="shared" ref="S209" si="479">SUM(S210:S214)</f>
        <v>0</v>
      </c>
      <c r="T209" s="275">
        <f t="shared" ref="T209" si="480">SUM(T210:T214)</f>
        <v>130000</v>
      </c>
      <c r="U209" s="275">
        <f t="shared" ref="U209" si="481">SUM(U210:U214)</f>
        <v>130000</v>
      </c>
      <c r="V209" s="275">
        <f t="shared" ref="V209" si="482">SUM(V210:V214)</f>
        <v>130000</v>
      </c>
      <c r="W209" s="275">
        <f t="shared" ref="W209" si="483">SUM(W210:W214)</f>
        <v>0</v>
      </c>
      <c r="X209" s="275">
        <f t="shared" ref="X209" si="484">SUM(X210:X214)</f>
        <v>0</v>
      </c>
      <c r="Y209" s="275">
        <f t="shared" ref="Y209" si="485">SUM(Y210:Y214)</f>
        <v>0</v>
      </c>
    </row>
    <row r="210" spans="1:39" s="124" customFormat="1" ht="15" customHeight="1" x14ac:dyDescent="0.2">
      <c r="A210" s="133" t="s">
        <v>297</v>
      </c>
      <c r="B210" s="144"/>
      <c r="C210" s="118" t="s">
        <v>299</v>
      </c>
      <c r="D210" s="239"/>
      <c r="E210" s="119">
        <f t="shared" ref="E210:E214" si="486">H210+K210+N210+Q210+T210</f>
        <v>0</v>
      </c>
      <c r="F210" s="119">
        <f t="shared" ref="F210:F214" si="487">I210+L210+O210+R210+U210</f>
        <v>0</v>
      </c>
      <c r="G210" s="119">
        <f t="shared" ref="G210:G214" si="488">J210+M210+P210+S210+V210</f>
        <v>0</v>
      </c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</row>
    <row r="211" spans="1:39" s="124" customFormat="1" ht="15" customHeight="1" x14ac:dyDescent="0.2">
      <c r="A211" s="133" t="s">
        <v>302</v>
      </c>
      <c r="B211" s="144"/>
      <c r="C211" s="118" t="s">
        <v>303</v>
      </c>
      <c r="D211" s="239"/>
      <c r="E211" s="119">
        <f t="shared" si="486"/>
        <v>0</v>
      </c>
      <c r="F211" s="119">
        <f t="shared" si="487"/>
        <v>0</v>
      </c>
      <c r="G211" s="119">
        <f t="shared" si="488"/>
        <v>0</v>
      </c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</row>
    <row r="212" spans="1:39" s="124" customFormat="1" ht="15" customHeight="1" x14ac:dyDescent="0.2">
      <c r="A212" s="133" t="s">
        <v>298</v>
      </c>
      <c r="B212" s="144"/>
      <c r="C212" s="118" t="s">
        <v>300</v>
      </c>
      <c r="D212" s="239"/>
      <c r="E212" s="119">
        <f t="shared" si="486"/>
        <v>130000</v>
      </c>
      <c r="F212" s="119">
        <f t="shared" si="487"/>
        <v>130000</v>
      </c>
      <c r="G212" s="119">
        <f t="shared" si="488"/>
        <v>130000</v>
      </c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>
        <v>130000</v>
      </c>
      <c r="U212" s="120">
        <v>130000</v>
      </c>
      <c r="V212" s="120">
        <v>130000</v>
      </c>
      <c r="W212" s="120"/>
      <c r="X212" s="120"/>
      <c r="Y212" s="120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</row>
    <row r="213" spans="1:39" s="124" customFormat="1" ht="15" customHeight="1" x14ac:dyDescent="0.2">
      <c r="A213" s="133" t="s">
        <v>304</v>
      </c>
      <c r="B213" s="144"/>
      <c r="C213" s="118" t="s">
        <v>301</v>
      </c>
      <c r="D213" s="239"/>
      <c r="E213" s="119">
        <f t="shared" si="486"/>
        <v>0</v>
      </c>
      <c r="F213" s="119">
        <f t="shared" si="487"/>
        <v>0</v>
      </c>
      <c r="G213" s="119">
        <f t="shared" si="488"/>
        <v>0</v>
      </c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</row>
    <row r="214" spans="1:39" s="124" customFormat="1" ht="15" customHeight="1" x14ac:dyDescent="0.2">
      <c r="A214" s="133" t="s">
        <v>306</v>
      </c>
      <c r="B214" s="144"/>
      <c r="C214" s="118" t="s">
        <v>305</v>
      </c>
      <c r="D214" s="239"/>
      <c r="E214" s="119">
        <f t="shared" si="486"/>
        <v>0</v>
      </c>
      <c r="F214" s="119">
        <f t="shared" si="487"/>
        <v>0</v>
      </c>
      <c r="G214" s="119">
        <f t="shared" si="488"/>
        <v>0</v>
      </c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</row>
    <row r="215" spans="1:39" s="279" customFormat="1" ht="15" customHeight="1" x14ac:dyDescent="0.2">
      <c r="A215" s="272" t="s">
        <v>126</v>
      </c>
      <c r="B215" s="273"/>
      <c r="C215" s="273" t="s">
        <v>312</v>
      </c>
      <c r="D215" s="274"/>
      <c r="E215" s="275">
        <f>SUM(E216:E220)</f>
        <v>0</v>
      </c>
      <c r="F215" s="275">
        <f t="shared" ref="F215" si="489">SUM(F216:F220)</f>
        <v>0</v>
      </c>
      <c r="G215" s="275">
        <f t="shared" ref="G215" si="490">SUM(G216:G220)</f>
        <v>0</v>
      </c>
      <c r="H215" s="275">
        <f t="shared" ref="H215" si="491">SUM(H216:H220)</f>
        <v>0</v>
      </c>
      <c r="I215" s="275">
        <f t="shared" ref="I215" si="492">SUM(I216:I220)</f>
        <v>0</v>
      </c>
      <c r="J215" s="275">
        <f t="shared" ref="J215" si="493">SUM(J216:J220)</f>
        <v>0</v>
      </c>
      <c r="K215" s="275">
        <f t="shared" ref="K215" si="494">SUM(K216:K220)</f>
        <v>0</v>
      </c>
      <c r="L215" s="275">
        <f t="shared" ref="L215" si="495">SUM(L216:L220)</f>
        <v>0</v>
      </c>
      <c r="M215" s="275">
        <f t="shared" ref="M215" si="496">SUM(M216:M220)</f>
        <v>0</v>
      </c>
      <c r="N215" s="275">
        <f t="shared" ref="N215" si="497">SUM(N216:N220)</f>
        <v>0</v>
      </c>
      <c r="O215" s="275">
        <f t="shared" ref="O215" si="498">SUM(O216:O220)</f>
        <v>0</v>
      </c>
      <c r="P215" s="275">
        <f t="shared" ref="P215" si="499">SUM(P216:P220)</f>
        <v>0</v>
      </c>
      <c r="Q215" s="275">
        <f t="shared" ref="Q215" si="500">SUM(Q216:Q220)</f>
        <v>0</v>
      </c>
      <c r="R215" s="275">
        <f t="shared" ref="R215" si="501">SUM(R216:R220)</f>
        <v>0</v>
      </c>
      <c r="S215" s="275">
        <f t="shared" ref="S215" si="502">SUM(S216:S220)</f>
        <v>0</v>
      </c>
      <c r="T215" s="275">
        <f t="shared" ref="T215" si="503">SUM(T216:T220)</f>
        <v>0</v>
      </c>
      <c r="U215" s="275">
        <f t="shared" ref="U215" si="504">SUM(U216:U220)</f>
        <v>0</v>
      </c>
      <c r="V215" s="275">
        <f t="shared" ref="V215" si="505">SUM(V216:V220)</f>
        <v>0</v>
      </c>
      <c r="W215" s="275">
        <f t="shared" ref="W215" si="506">SUM(W216:W220)</f>
        <v>0</v>
      </c>
      <c r="X215" s="275">
        <f t="shared" ref="X215" si="507">SUM(X216:X220)</f>
        <v>0</v>
      </c>
      <c r="Y215" s="275">
        <f t="shared" ref="Y215" si="508">SUM(Y216:Y220)</f>
        <v>0</v>
      </c>
    </row>
    <row r="216" spans="1:39" s="124" customFormat="1" ht="15" customHeight="1" x14ac:dyDescent="0.2">
      <c r="A216" s="133" t="s">
        <v>313</v>
      </c>
      <c r="B216" s="118"/>
      <c r="C216" s="118" t="s">
        <v>314</v>
      </c>
      <c r="D216" s="239"/>
      <c r="E216" s="119">
        <f t="shared" ref="E216:E220" si="509">H216+K216+N216+Q216+T216</f>
        <v>0</v>
      </c>
      <c r="F216" s="119">
        <f t="shared" ref="F216:F220" si="510">I216+L216+O216+R216+U216</f>
        <v>0</v>
      </c>
      <c r="G216" s="119">
        <f t="shared" ref="G216:G220" si="511">J216+M216+P216+S216+V216</f>
        <v>0</v>
      </c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</row>
    <row r="217" spans="1:39" s="124" customFormat="1" ht="15" customHeight="1" x14ac:dyDescent="0.2">
      <c r="A217" s="133" t="s">
        <v>315</v>
      </c>
      <c r="B217" s="118"/>
      <c r="C217" s="118" t="s">
        <v>316</v>
      </c>
      <c r="D217" s="239"/>
      <c r="E217" s="119">
        <f t="shared" si="509"/>
        <v>0</v>
      </c>
      <c r="F217" s="119">
        <f t="shared" si="510"/>
        <v>0</v>
      </c>
      <c r="G217" s="119">
        <f t="shared" si="511"/>
        <v>0</v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</row>
    <row r="218" spans="1:39" s="124" customFormat="1" ht="15" customHeight="1" x14ac:dyDescent="0.2">
      <c r="A218" s="133" t="s">
        <v>317</v>
      </c>
      <c r="B218" s="118"/>
      <c r="C218" s="118" t="s">
        <v>319</v>
      </c>
      <c r="D218" s="239"/>
      <c r="E218" s="119">
        <f t="shared" si="509"/>
        <v>0</v>
      </c>
      <c r="F218" s="119">
        <f t="shared" si="510"/>
        <v>0</v>
      </c>
      <c r="G218" s="119">
        <f t="shared" si="511"/>
        <v>0</v>
      </c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</row>
    <row r="219" spans="1:39" s="124" customFormat="1" ht="15" customHeight="1" x14ac:dyDescent="0.2">
      <c r="A219" s="133" t="s">
        <v>318</v>
      </c>
      <c r="B219" s="118"/>
      <c r="C219" s="118" t="s">
        <v>374</v>
      </c>
      <c r="D219" s="239"/>
      <c r="E219" s="119">
        <f t="shared" si="509"/>
        <v>0</v>
      </c>
      <c r="F219" s="119">
        <f t="shared" si="510"/>
        <v>0</v>
      </c>
      <c r="G219" s="119">
        <f t="shared" si="511"/>
        <v>0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</row>
    <row r="220" spans="1:39" s="124" customFormat="1" ht="15" customHeight="1" x14ac:dyDescent="0.2">
      <c r="A220" s="133" t="s">
        <v>320</v>
      </c>
      <c r="B220" s="118"/>
      <c r="C220" s="118" t="s">
        <v>321</v>
      </c>
      <c r="D220" s="239"/>
      <c r="E220" s="119">
        <f t="shared" si="509"/>
        <v>0</v>
      </c>
      <c r="F220" s="119">
        <f t="shared" si="510"/>
        <v>0</v>
      </c>
      <c r="G220" s="119">
        <f t="shared" si="511"/>
        <v>0</v>
      </c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</row>
    <row r="221" spans="1:39" s="279" customFormat="1" ht="15" customHeight="1" x14ac:dyDescent="0.2">
      <c r="A221" s="272" t="s">
        <v>127</v>
      </c>
      <c r="B221" s="273"/>
      <c r="C221" s="273" t="s">
        <v>322</v>
      </c>
      <c r="D221" s="274"/>
      <c r="E221" s="275">
        <f>SUM(E222:E227)</f>
        <v>310000</v>
      </c>
      <c r="F221" s="275">
        <f t="shared" ref="F221" si="512">SUM(F222:F227)</f>
        <v>310000</v>
      </c>
      <c r="G221" s="275">
        <f t="shared" ref="G221" si="513">SUM(G222:G227)</f>
        <v>310000</v>
      </c>
      <c r="H221" s="275">
        <f t="shared" ref="H221" si="514">SUM(H222:H227)</f>
        <v>0</v>
      </c>
      <c r="I221" s="275">
        <f t="shared" ref="I221" si="515">SUM(I222:I227)</f>
        <v>0</v>
      </c>
      <c r="J221" s="275">
        <f t="shared" ref="J221" si="516">SUM(J222:J227)</f>
        <v>0</v>
      </c>
      <c r="K221" s="275">
        <f t="shared" ref="K221" si="517">SUM(K222:K227)</f>
        <v>0</v>
      </c>
      <c r="L221" s="275">
        <f t="shared" ref="L221" si="518">SUM(L222:L227)</f>
        <v>0</v>
      </c>
      <c r="M221" s="275">
        <f t="shared" ref="M221" si="519">SUM(M222:M227)</f>
        <v>0</v>
      </c>
      <c r="N221" s="275">
        <f t="shared" ref="N221" si="520">SUM(N222:N227)</f>
        <v>0</v>
      </c>
      <c r="O221" s="275">
        <f t="shared" ref="O221" si="521">SUM(O222:O227)</f>
        <v>0</v>
      </c>
      <c r="P221" s="275">
        <f t="shared" ref="P221" si="522">SUM(P222:P227)</f>
        <v>0</v>
      </c>
      <c r="Q221" s="275">
        <f t="shared" ref="Q221" si="523">SUM(Q222:Q227)</f>
        <v>0</v>
      </c>
      <c r="R221" s="275">
        <f t="shared" ref="R221" si="524">SUM(R222:R227)</f>
        <v>0</v>
      </c>
      <c r="S221" s="275">
        <f t="shared" ref="S221" si="525">SUM(S222:S227)</f>
        <v>0</v>
      </c>
      <c r="T221" s="275">
        <f t="shared" ref="T221" si="526">SUM(T222:T227)</f>
        <v>310000</v>
      </c>
      <c r="U221" s="275">
        <f t="shared" ref="U221" si="527">SUM(U222:U227)</f>
        <v>310000</v>
      </c>
      <c r="V221" s="275">
        <f t="shared" ref="V221" si="528">SUM(V222:V227)</f>
        <v>310000</v>
      </c>
      <c r="W221" s="275">
        <f t="shared" ref="W221" si="529">SUM(W222:W227)</f>
        <v>0</v>
      </c>
      <c r="X221" s="275">
        <f t="shared" ref="X221" si="530">SUM(X222:X227)</f>
        <v>0</v>
      </c>
      <c r="Y221" s="275">
        <f t="shared" ref="Y221" si="531">SUM(Y222:Y227)</f>
        <v>0</v>
      </c>
    </row>
    <row r="222" spans="1:39" s="124" customFormat="1" ht="15" customHeight="1" x14ac:dyDescent="0.2">
      <c r="A222" s="133" t="s">
        <v>324</v>
      </c>
      <c r="B222" s="133"/>
      <c r="C222" s="118" t="s">
        <v>328</v>
      </c>
      <c r="D222" s="239"/>
      <c r="E222" s="119">
        <f t="shared" ref="E222:E227" si="532">H222+K222+N222+Q222+T222</f>
        <v>0</v>
      </c>
      <c r="F222" s="119">
        <f t="shared" ref="F222:F227" si="533">I222+L222+O222+R222+U222</f>
        <v>0</v>
      </c>
      <c r="G222" s="119">
        <f t="shared" ref="G222:G227" si="534">J222+M222+P222+S222+V222</f>
        <v>0</v>
      </c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</row>
    <row r="223" spans="1:39" s="124" customFormat="1" ht="15" customHeight="1" x14ac:dyDescent="0.2">
      <c r="A223" s="133" t="s">
        <v>325</v>
      </c>
      <c r="B223" s="133"/>
      <c r="C223" s="118" t="s">
        <v>329</v>
      </c>
      <c r="D223" s="239"/>
      <c r="E223" s="119">
        <f t="shared" si="532"/>
        <v>294000</v>
      </c>
      <c r="F223" s="119">
        <f t="shared" si="533"/>
        <v>294000</v>
      </c>
      <c r="G223" s="119">
        <f t="shared" si="534"/>
        <v>294000</v>
      </c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>
        <v>294000</v>
      </c>
      <c r="U223" s="120">
        <v>294000</v>
      </c>
      <c r="V223" s="120">
        <v>294000</v>
      </c>
      <c r="W223" s="120"/>
      <c r="X223" s="120"/>
      <c r="Y223" s="120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</row>
    <row r="224" spans="1:39" s="124" customFormat="1" ht="15" customHeight="1" x14ac:dyDescent="0.2">
      <c r="A224" s="133" t="s">
        <v>326</v>
      </c>
      <c r="B224" s="133"/>
      <c r="C224" s="118" t="s">
        <v>330</v>
      </c>
      <c r="D224" s="239"/>
      <c r="E224" s="119">
        <f t="shared" si="532"/>
        <v>0</v>
      </c>
      <c r="F224" s="119">
        <f t="shared" si="533"/>
        <v>0</v>
      </c>
      <c r="G224" s="119">
        <f t="shared" si="534"/>
        <v>0</v>
      </c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3"/>
      <c r="AA224" s="123"/>
      <c r="AB224" s="123"/>
      <c r="AC224" s="123"/>
      <c r="AD224" s="123"/>
      <c r="AE224" s="123"/>
      <c r="AF224" s="123"/>
      <c r="AG224" s="123"/>
      <c r="AH224" s="123"/>
      <c r="AI224" s="123"/>
      <c r="AJ224" s="123"/>
      <c r="AK224" s="123"/>
      <c r="AL224" s="123"/>
      <c r="AM224" s="123"/>
    </row>
    <row r="225" spans="1:39" s="124" customFormat="1" ht="15" customHeight="1" x14ac:dyDescent="0.2">
      <c r="A225" s="133" t="s">
        <v>320</v>
      </c>
      <c r="B225" s="133"/>
      <c r="C225" s="118" t="s">
        <v>332</v>
      </c>
      <c r="D225" s="239"/>
      <c r="E225" s="119">
        <f t="shared" si="532"/>
        <v>0</v>
      </c>
      <c r="F225" s="119">
        <f t="shared" si="533"/>
        <v>0</v>
      </c>
      <c r="G225" s="119">
        <f t="shared" si="534"/>
        <v>0</v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3"/>
      <c r="AA225" s="123"/>
      <c r="AB225" s="123"/>
      <c r="AC225" s="123"/>
      <c r="AD225" s="123"/>
      <c r="AE225" s="123"/>
      <c r="AF225" s="123"/>
      <c r="AG225" s="123"/>
      <c r="AH225" s="123"/>
      <c r="AI225" s="123"/>
      <c r="AJ225" s="123"/>
      <c r="AK225" s="123"/>
      <c r="AL225" s="123"/>
      <c r="AM225" s="123"/>
    </row>
    <row r="226" spans="1:39" s="124" customFormat="1" ht="15" customHeight="1" x14ac:dyDescent="0.2">
      <c r="A226" s="133" t="s">
        <v>333</v>
      </c>
      <c r="B226" s="133"/>
      <c r="C226" s="118" t="s">
        <v>334</v>
      </c>
      <c r="D226" s="239"/>
      <c r="E226" s="119">
        <f t="shared" si="532"/>
        <v>6000</v>
      </c>
      <c r="F226" s="119">
        <f t="shared" si="533"/>
        <v>6000</v>
      </c>
      <c r="G226" s="119">
        <f t="shared" si="534"/>
        <v>6000</v>
      </c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>
        <v>6000</v>
      </c>
      <c r="U226" s="120">
        <v>6000</v>
      </c>
      <c r="V226" s="120">
        <v>6000</v>
      </c>
      <c r="W226" s="120"/>
      <c r="X226" s="120"/>
      <c r="Y226" s="120"/>
      <c r="Z226" s="123"/>
      <c r="AA226" s="123"/>
      <c r="AB226" s="123"/>
      <c r="AC226" s="123"/>
      <c r="AD226" s="123"/>
      <c r="AE226" s="123"/>
      <c r="AF226" s="123"/>
      <c r="AG226" s="123"/>
      <c r="AH226" s="123"/>
      <c r="AI226" s="123"/>
      <c r="AJ226" s="123"/>
      <c r="AK226" s="123"/>
      <c r="AL226" s="123"/>
      <c r="AM226" s="123"/>
    </row>
    <row r="227" spans="1:39" s="124" customFormat="1" ht="15" customHeight="1" x14ac:dyDescent="0.2">
      <c r="A227" s="133" t="s">
        <v>327</v>
      </c>
      <c r="B227" s="133"/>
      <c r="C227" s="118" t="s">
        <v>331</v>
      </c>
      <c r="D227" s="239"/>
      <c r="E227" s="119">
        <f t="shared" si="532"/>
        <v>10000</v>
      </c>
      <c r="F227" s="119">
        <f t="shared" si="533"/>
        <v>10000</v>
      </c>
      <c r="G227" s="119">
        <f t="shared" si="534"/>
        <v>10000</v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>
        <v>10000</v>
      </c>
      <c r="U227" s="120">
        <v>10000</v>
      </c>
      <c r="V227" s="120">
        <v>10000</v>
      </c>
      <c r="W227" s="120"/>
      <c r="X227" s="120"/>
      <c r="Y227" s="120"/>
      <c r="Z227" s="123"/>
      <c r="AA227" s="123"/>
      <c r="AB227" s="123"/>
      <c r="AC227" s="123"/>
      <c r="AD227" s="123"/>
      <c r="AE227" s="123"/>
      <c r="AF227" s="123"/>
      <c r="AG227" s="123"/>
      <c r="AH227" s="123"/>
      <c r="AI227" s="123"/>
      <c r="AJ227" s="123"/>
      <c r="AK227" s="123"/>
      <c r="AL227" s="123"/>
      <c r="AM227" s="123"/>
    </row>
    <row r="228" spans="1:39" s="279" customFormat="1" ht="15" customHeight="1" x14ac:dyDescent="0.2">
      <c r="A228" s="277" t="s">
        <v>128</v>
      </c>
      <c r="B228" s="273"/>
      <c r="C228" s="273" t="s">
        <v>335</v>
      </c>
      <c r="D228" s="274"/>
      <c r="E228" s="275">
        <f>SUM(E229:E234)</f>
        <v>25000</v>
      </c>
      <c r="F228" s="275">
        <f t="shared" ref="F228" si="535">SUM(F229:F234)</f>
        <v>25000</v>
      </c>
      <c r="G228" s="275">
        <f t="shared" ref="G228" si="536">SUM(G229:G234)</f>
        <v>25000</v>
      </c>
      <c r="H228" s="275">
        <f t="shared" ref="H228" si="537">SUM(H229:H234)</f>
        <v>0</v>
      </c>
      <c r="I228" s="275">
        <f t="shared" ref="I228" si="538">SUM(I229:I234)</f>
        <v>0</v>
      </c>
      <c r="J228" s="275">
        <f t="shared" ref="J228" si="539">SUM(J229:J234)</f>
        <v>0</v>
      </c>
      <c r="K228" s="275">
        <f t="shared" ref="K228" si="540">SUM(K229:K234)</f>
        <v>0</v>
      </c>
      <c r="L228" s="275">
        <f t="shared" ref="L228" si="541">SUM(L229:L234)</f>
        <v>0</v>
      </c>
      <c r="M228" s="275">
        <f t="shared" ref="M228" si="542">SUM(M229:M234)</f>
        <v>0</v>
      </c>
      <c r="N228" s="275">
        <f t="shared" ref="N228" si="543">SUM(N229:N234)</f>
        <v>0</v>
      </c>
      <c r="O228" s="275">
        <f t="shared" ref="O228" si="544">SUM(O229:O234)</f>
        <v>0</v>
      </c>
      <c r="P228" s="275">
        <f t="shared" ref="P228" si="545">SUM(P229:P234)</f>
        <v>0</v>
      </c>
      <c r="Q228" s="275">
        <f t="shared" ref="Q228" si="546">SUM(Q229:Q234)</f>
        <v>0</v>
      </c>
      <c r="R228" s="275">
        <f t="shared" ref="R228" si="547">SUM(R229:R234)</f>
        <v>0</v>
      </c>
      <c r="S228" s="275">
        <f t="shared" ref="S228" si="548">SUM(S229:S234)</f>
        <v>0</v>
      </c>
      <c r="T228" s="275">
        <f t="shared" ref="T228" si="549">SUM(T229:T234)</f>
        <v>25000</v>
      </c>
      <c r="U228" s="275">
        <f t="shared" ref="U228" si="550">SUM(U229:U234)</f>
        <v>25000</v>
      </c>
      <c r="V228" s="275">
        <f t="shared" ref="V228" si="551">SUM(V229:V234)</f>
        <v>25000</v>
      </c>
      <c r="W228" s="275">
        <f t="shared" ref="W228" si="552">SUM(W229:W234)</f>
        <v>0</v>
      </c>
      <c r="X228" s="275">
        <f t="shared" ref="X228" si="553">SUM(X229:X234)</f>
        <v>0</v>
      </c>
      <c r="Y228" s="275">
        <f t="shared" ref="Y228" si="554">SUM(Y229:Y234)</f>
        <v>0</v>
      </c>
    </row>
    <row r="229" spans="1:39" s="124" customFormat="1" ht="15" customHeight="1" x14ac:dyDescent="0.2">
      <c r="A229" s="117" t="s">
        <v>336</v>
      </c>
      <c r="B229" s="118"/>
      <c r="C229" s="118" t="s">
        <v>337</v>
      </c>
      <c r="D229" s="239"/>
      <c r="E229" s="119">
        <f t="shared" ref="E229:E234" si="555">H229+K229+N229+Q229+T229</f>
        <v>0</v>
      </c>
      <c r="F229" s="119">
        <f t="shared" ref="F229:F234" si="556">I229+L229+O229+R229+U229</f>
        <v>0</v>
      </c>
      <c r="G229" s="119">
        <f t="shared" ref="G229:G234" si="557">J229+M229+P229+S229+V229</f>
        <v>0</v>
      </c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3"/>
      <c r="AA229" s="123"/>
      <c r="AB229" s="123"/>
      <c r="AC229" s="123"/>
      <c r="AD229" s="123"/>
      <c r="AE229" s="123"/>
      <c r="AF229" s="123"/>
      <c r="AG229" s="123"/>
      <c r="AH229" s="123"/>
      <c r="AI229" s="123"/>
      <c r="AJ229" s="123"/>
      <c r="AK229" s="123"/>
      <c r="AL229" s="123"/>
      <c r="AM229" s="123"/>
    </row>
    <row r="230" spans="1:39" s="124" customFormat="1" ht="15" customHeight="1" x14ac:dyDescent="0.2">
      <c r="A230" s="117" t="s">
        <v>338</v>
      </c>
      <c r="B230" s="118"/>
      <c r="C230" s="118" t="s">
        <v>339</v>
      </c>
      <c r="D230" s="239"/>
      <c r="E230" s="119">
        <f t="shared" si="555"/>
        <v>0</v>
      </c>
      <c r="F230" s="119">
        <f t="shared" si="556"/>
        <v>0</v>
      </c>
      <c r="G230" s="119">
        <f t="shared" si="557"/>
        <v>0</v>
      </c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3"/>
      <c r="AA230" s="123"/>
      <c r="AB230" s="123"/>
      <c r="AC230" s="123"/>
      <c r="AD230" s="123"/>
      <c r="AE230" s="123"/>
      <c r="AF230" s="123"/>
      <c r="AG230" s="123"/>
      <c r="AH230" s="123"/>
      <c r="AI230" s="123"/>
      <c r="AJ230" s="123"/>
      <c r="AK230" s="123"/>
      <c r="AL230" s="123"/>
      <c r="AM230" s="123"/>
    </row>
    <row r="231" spans="1:39" s="124" customFormat="1" ht="15" customHeight="1" x14ac:dyDescent="0.2">
      <c r="A231" s="117" t="s">
        <v>340</v>
      </c>
      <c r="B231" s="118"/>
      <c r="C231" s="118" t="s">
        <v>341</v>
      </c>
      <c r="D231" s="239"/>
      <c r="E231" s="119">
        <f t="shared" si="555"/>
        <v>0</v>
      </c>
      <c r="F231" s="119">
        <f t="shared" si="556"/>
        <v>0</v>
      </c>
      <c r="G231" s="119">
        <f t="shared" si="557"/>
        <v>0</v>
      </c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3"/>
      <c r="AA231" s="123"/>
      <c r="AB231" s="123"/>
      <c r="AC231" s="123"/>
      <c r="AD231" s="123"/>
      <c r="AE231" s="123"/>
      <c r="AF231" s="123"/>
      <c r="AG231" s="123"/>
      <c r="AH231" s="123"/>
      <c r="AI231" s="123"/>
      <c r="AJ231" s="123"/>
      <c r="AK231" s="123"/>
      <c r="AL231" s="123"/>
      <c r="AM231" s="123"/>
    </row>
    <row r="232" spans="1:39" s="124" customFormat="1" ht="15" customHeight="1" x14ac:dyDescent="0.2">
      <c r="A232" s="117" t="s">
        <v>342</v>
      </c>
      <c r="B232" s="118"/>
      <c r="C232" s="118" t="s">
        <v>343</v>
      </c>
      <c r="D232" s="239"/>
      <c r="E232" s="119">
        <f t="shared" si="555"/>
        <v>0</v>
      </c>
      <c r="F232" s="119">
        <f t="shared" si="556"/>
        <v>0</v>
      </c>
      <c r="G232" s="119">
        <f t="shared" si="557"/>
        <v>0</v>
      </c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3"/>
      <c r="AA232" s="123"/>
      <c r="AB232" s="123"/>
      <c r="AC232" s="123"/>
      <c r="AD232" s="123"/>
      <c r="AE232" s="123"/>
      <c r="AF232" s="123"/>
      <c r="AG232" s="123"/>
      <c r="AH232" s="123"/>
      <c r="AI232" s="123"/>
      <c r="AJ232" s="123"/>
      <c r="AK232" s="123"/>
      <c r="AL232" s="123"/>
      <c r="AM232" s="123"/>
    </row>
    <row r="233" spans="1:39" s="124" customFormat="1" ht="15" customHeight="1" x14ac:dyDescent="0.2">
      <c r="A233" s="133" t="s">
        <v>320</v>
      </c>
      <c r="B233" s="118"/>
      <c r="C233" s="118" t="s">
        <v>344</v>
      </c>
      <c r="D233" s="239"/>
      <c r="E233" s="119">
        <f t="shared" si="555"/>
        <v>0</v>
      </c>
      <c r="F233" s="119">
        <f t="shared" si="556"/>
        <v>0</v>
      </c>
      <c r="G233" s="119">
        <f t="shared" si="557"/>
        <v>0</v>
      </c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3"/>
      <c r="AA233" s="123"/>
      <c r="AB233" s="123"/>
      <c r="AC233" s="123"/>
      <c r="AD233" s="123"/>
      <c r="AE233" s="123"/>
      <c r="AF233" s="123"/>
      <c r="AG233" s="123"/>
      <c r="AH233" s="123"/>
      <c r="AI233" s="123"/>
      <c r="AJ233" s="123"/>
      <c r="AK233" s="123"/>
      <c r="AL233" s="123"/>
      <c r="AM233" s="123"/>
    </row>
    <row r="234" spans="1:39" s="124" customFormat="1" ht="15" customHeight="1" x14ac:dyDescent="0.2">
      <c r="A234" s="117" t="s">
        <v>345</v>
      </c>
      <c r="B234" s="118"/>
      <c r="C234" s="118" t="s">
        <v>346</v>
      </c>
      <c r="D234" s="239"/>
      <c r="E234" s="119">
        <f t="shared" si="555"/>
        <v>25000</v>
      </c>
      <c r="F234" s="119">
        <f t="shared" si="556"/>
        <v>25000</v>
      </c>
      <c r="G234" s="119">
        <f t="shared" si="557"/>
        <v>25000</v>
      </c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>
        <v>25000</v>
      </c>
      <c r="U234" s="120">
        <v>25000</v>
      </c>
      <c r="V234" s="120">
        <v>25000</v>
      </c>
      <c r="W234" s="120"/>
      <c r="X234" s="120"/>
      <c r="Y234" s="120"/>
      <c r="Z234" s="123"/>
      <c r="AA234" s="123"/>
      <c r="AB234" s="123"/>
      <c r="AC234" s="123"/>
      <c r="AD234" s="123"/>
      <c r="AE234" s="123"/>
      <c r="AF234" s="123"/>
      <c r="AG234" s="123"/>
      <c r="AH234" s="123"/>
      <c r="AI234" s="123"/>
      <c r="AJ234" s="123"/>
      <c r="AK234" s="123"/>
      <c r="AL234" s="123"/>
      <c r="AM234" s="123"/>
    </row>
    <row r="235" spans="1:39" s="279" customFormat="1" ht="15" customHeight="1" x14ac:dyDescent="0.2">
      <c r="A235" s="277" t="s">
        <v>129</v>
      </c>
      <c r="B235" s="273"/>
      <c r="C235" s="273" t="s">
        <v>347</v>
      </c>
      <c r="D235" s="274"/>
      <c r="E235" s="275">
        <f>SUM(E236:E242)</f>
        <v>120000</v>
      </c>
      <c r="F235" s="275">
        <f t="shared" ref="F235" si="558">SUM(F236:F242)</f>
        <v>120000</v>
      </c>
      <c r="G235" s="275">
        <f t="shared" ref="G235" si="559">SUM(G236:G242)</f>
        <v>120000</v>
      </c>
      <c r="H235" s="275">
        <f t="shared" ref="H235" si="560">SUM(H236:H242)</f>
        <v>0</v>
      </c>
      <c r="I235" s="275">
        <f t="shared" ref="I235" si="561">SUM(I236:I242)</f>
        <v>0</v>
      </c>
      <c r="J235" s="275">
        <f t="shared" ref="J235" si="562">SUM(J236:J242)</f>
        <v>0</v>
      </c>
      <c r="K235" s="275">
        <f t="shared" ref="K235" si="563">SUM(K236:K242)</f>
        <v>0</v>
      </c>
      <c r="L235" s="275">
        <f t="shared" ref="L235" si="564">SUM(L236:L242)</f>
        <v>0</v>
      </c>
      <c r="M235" s="275">
        <f t="shared" ref="M235" si="565">SUM(M236:M242)</f>
        <v>0</v>
      </c>
      <c r="N235" s="275">
        <f t="shared" ref="N235" si="566">SUM(N236:N242)</f>
        <v>0</v>
      </c>
      <c r="O235" s="275">
        <f t="shared" ref="O235" si="567">SUM(O236:O242)</f>
        <v>0</v>
      </c>
      <c r="P235" s="275">
        <f t="shared" ref="P235" si="568">SUM(P236:P242)</f>
        <v>0</v>
      </c>
      <c r="Q235" s="275">
        <f t="shared" ref="Q235" si="569">SUM(Q236:Q242)</f>
        <v>0</v>
      </c>
      <c r="R235" s="275">
        <f t="shared" ref="R235" si="570">SUM(R236:R242)</f>
        <v>0</v>
      </c>
      <c r="S235" s="275">
        <f t="shared" ref="S235" si="571">SUM(S236:S242)</f>
        <v>0</v>
      </c>
      <c r="T235" s="275">
        <f t="shared" ref="T235" si="572">SUM(T236:T242)</f>
        <v>120000</v>
      </c>
      <c r="U235" s="275">
        <f t="shared" ref="U235" si="573">SUM(U236:U242)</f>
        <v>120000</v>
      </c>
      <c r="V235" s="275">
        <f t="shared" ref="V235" si="574">SUM(V236:V242)</f>
        <v>120000</v>
      </c>
      <c r="W235" s="275">
        <f t="shared" ref="W235" si="575">SUM(W236:W242)</f>
        <v>0</v>
      </c>
      <c r="X235" s="275">
        <f t="shared" ref="X235" si="576">SUM(X236:X242)</f>
        <v>0</v>
      </c>
      <c r="Y235" s="275">
        <f t="shared" ref="Y235" si="577">SUM(Y236:Y242)</f>
        <v>0</v>
      </c>
    </row>
    <row r="236" spans="1:39" s="124" customFormat="1" ht="15" customHeight="1" x14ac:dyDescent="0.2">
      <c r="A236" s="205" t="s">
        <v>348</v>
      </c>
      <c r="B236" s="118"/>
      <c r="C236" s="118" t="s">
        <v>349</v>
      </c>
      <c r="D236" s="239"/>
      <c r="E236" s="119">
        <f t="shared" ref="E236:E242" si="578">H236+K236+N236+Q236+T236</f>
        <v>0</v>
      </c>
      <c r="F236" s="119">
        <f t="shared" ref="F236:F242" si="579">I236+L236+O236+R236+U236</f>
        <v>0</v>
      </c>
      <c r="G236" s="119">
        <f t="shared" ref="G236:G242" si="580">J236+M236+P236+S236+V236</f>
        <v>0</v>
      </c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3"/>
      <c r="AA236" s="123"/>
      <c r="AB236" s="123"/>
      <c r="AC236" s="123"/>
      <c r="AD236" s="123"/>
      <c r="AE236" s="123"/>
      <c r="AF236" s="123"/>
      <c r="AG236" s="123"/>
      <c r="AH236" s="123"/>
      <c r="AI236" s="123"/>
      <c r="AJ236" s="123"/>
      <c r="AK236" s="123"/>
      <c r="AL236" s="123"/>
      <c r="AM236" s="123"/>
    </row>
    <row r="237" spans="1:39" s="124" customFormat="1" ht="15" customHeight="1" x14ac:dyDescent="0.2">
      <c r="A237" s="205" t="s">
        <v>350</v>
      </c>
      <c r="B237" s="118"/>
      <c r="C237" s="118" t="s">
        <v>351</v>
      </c>
      <c r="D237" s="239"/>
      <c r="E237" s="119">
        <f t="shared" si="578"/>
        <v>0</v>
      </c>
      <c r="F237" s="119">
        <f t="shared" si="579"/>
        <v>0</v>
      </c>
      <c r="G237" s="119">
        <f t="shared" si="580"/>
        <v>0</v>
      </c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3"/>
      <c r="AA237" s="123"/>
      <c r="AB237" s="123"/>
      <c r="AC237" s="123"/>
      <c r="AD237" s="123"/>
      <c r="AE237" s="123"/>
      <c r="AF237" s="123"/>
      <c r="AG237" s="123"/>
      <c r="AH237" s="123"/>
      <c r="AI237" s="123"/>
      <c r="AJ237" s="123"/>
      <c r="AK237" s="123"/>
      <c r="AL237" s="123"/>
      <c r="AM237" s="123"/>
    </row>
    <row r="238" spans="1:39" s="124" customFormat="1" ht="15" customHeight="1" x14ac:dyDescent="0.2">
      <c r="A238" s="205" t="s">
        <v>352</v>
      </c>
      <c r="B238" s="118"/>
      <c r="C238" s="118" t="s">
        <v>353</v>
      </c>
      <c r="D238" s="239"/>
      <c r="E238" s="119">
        <f t="shared" si="578"/>
        <v>0</v>
      </c>
      <c r="F238" s="119">
        <f t="shared" si="579"/>
        <v>0</v>
      </c>
      <c r="G238" s="119">
        <f t="shared" si="580"/>
        <v>0</v>
      </c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3"/>
      <c r="AA238" s="123"/>
      <c r="AB238" s="123"/>
      <c r="AC238" s="123"/>
      <c r="AD238" s="123"/>
      <c r="AE238" s="123"/>
      <c r="AF238" s="123"/>
      <c r="AG238" s="123"/>
      <c r="AH238" s="123"/>
      <c r="AI238" s="123"/>
      <c r="AJ238" s="123"/>
      <c r="AK238" s="123"/>
      <c r="AL238" s="123"/>
      <c r="AM238" s="123"/>
    </row>
    <row r="239" spans="1:39" s="124" customFormat="1" ht="15" customHeight="1" x14ac:dyDescent="0.2">
      <c r="A239" s="205" t="s">
        <v>354</v>
      </c>
      <c r="B239" s="118"/>
      <c r="C239" s="118" t="s">
        <v>355</v>
      </c>
      <c r="D239" s="239"/>
      <c r="E239" s="119">
        <f t="shared" si="578"/>
        <v>0</v>
      </c>
      <c r="F239" s="119">
        <f t="shared" si="579"/>
        <v>0</v>
      </c>
      <c r="G239" s="119">
        <f t="shared" si="580"/>
        <v>0</v>
      </c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3"/>
      <c r="AA239" s="123"/>
      <c r="AB239" s="123"/>
      <c r="AC239" s="123"/>
      <c r="AD239" s="123"/>
      <c r="AE239" s="123"/>
      <c r="AF239" s="123"/>
      <c r="AG239" s="123"/>
      <c r="AH239" s="123"/>
      <c r="AI239" s="123"/>
      <c r="AJ239" s="123"/>
      <c r="AK239" s="123"/>
      <c r="AL239" s="123"/>
      <c r="AM239" s="123"/>
    </row>
    <row r="240" spans="1:39" s="124" customFormat="1" ht="15" customHeight="1" x14ac:dyDescent="0.2">
      <c r="A240" s="205" t="s">
        <v>356</v>
      </c>
      <c r="B240" s="118"/>
      <c r="C240" s="118" t="s">
        <v>357</v>
      </c>
      <c r="D240" s="239"/>
      <c r="E240" s="119">
        <f t="shared" si="578"/>
        <v>0</v>
      </c>
      <c r="F240" s="119">
        <f t="shared" si="579"/>
        <v>0</v>
      </c>
      <c r="G240" s="119">
        <f t="shared" si="580"/>
        <v>0</v>
      </c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3"/>
      <c r="AA240" s="123"/>
      <c r="AB240" s="123"/>
      <c r="AC240" s="123"/>
      <c r="AD240" s="123"/>
      <c r="AE240" s="123"/>
      <c r="AF240" s="123"/>
      <c r="AG240" s="123"/>
      <c r="AH240" s="123"/>
      <c r="AI240" s="123"/>
      <c r="AJ240" s="123"/>
      <c r="AK240" s="123"/>
      <c r="AL240" s="123"/>
      <c r="AM240" s="123"/>
    </row>
    <row r="241" spans="1:39" s="124" customFormat="1" ht="15" customHeight="1" x14ac:dyDescent="0.2">
      <c r="A241" s="205" t="s">
        <v>320</v>
      </c>
      <c r="B241" s="118"/>
      <c r="C241" s="118" t="s">
        <v>358</v>
      </c>
      <c r="D241" s="239"/>
      <c r="E241" s="119">
        <f t="shared" si="578"/>
        <v>0</v>
      </c>
      <c r="F241" s="119">
        <f t="shared" si="579"/>
        <v>0</v>
      </c>
      <c r="G241" s="119">
        <f t="shared" si="580"/>
        <v>0</v>
      </c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3"/>
      <c r="AA241" s="123"/>
      <c r="AB241" s="123"/>
      <c r="AC241" s="123"/>
      <c r="AD241" s="123"/>
      <c r="AE241" s="123"/>
      <c r="AF241" s="123"/>
      <c r="AG241" s="123"/>
      <c r="AH241" s="123"/>
      <c r="AI241" s="123"/>
      <c r="AJ241" s="123"/>
      <c r="AK241" s="123"/>
      <c r="AL241" s="123"/>
      <c r="AM241" s="123"/>
    </row>
    <row r="242" spans="1:39" s="124" customFormat="1" ht="15" customHeight="1" x14ac:dyDescent="0.2">
      <c r="A242" s="205" t="s">
        <v>359</v>
      </c>
      <c r="B242" s="118"/>
      <c r="C242" s="118" t="s">
        <v>360</v>
      </c>
      <c r="D242" s="239"/>
      <c r="E242" s="119">
        <f t="shared" si="578"/>
        <v>120000</v>
      </c>
      <c r="F242" s="119">
        <f t="shared" si="579"/>
        <v>120000</v>
      </c>
      <c r="G242" s="119">
        <f t="shared" si="580"/>
        <v>120000</v>
      </c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>
        <v>120000</v>
      </c>
      <c r="U242" s="120">
        <v>120000</v>
      </c>
      <c r="V242" s="120">
        <v>120000</v>
      </c>
      <c r="W242" s="120"/>
      <c r="X242" s="120"/>
      <c r="Y242" s="120"/>
      <c r="Z242" s="123"/>
      <c r="AA242" s="123"/>
      <c r="AB242" s="123"/>
      <c r="AC242" s="123"/>
      <c r="AD242" s="123"/>
      <c r="AE242" s="123"/>
      <c r="AF242" s="123"/>
      <c r="AG242" s="123"/>
      <c r="AH242" s="123"/>
      <c r="AI242" s="123"/>
      <c r="AJ242" s="123"/>
      <c r="AK242" s="123"/>
      <c r="AL242" s="123"/>
      <c r="AM242" s="123"/>
    </row>
    <row r="243" spans="1:39" s="148" customFormat="1" ht="57.75" customHeight="1" x14ac:dyDescent="0.2">
      <c r="A243" s="145" t="s">
        <v>138</v>
      </c>
      <c r="B243" s="146"/>
      <c r="C243" s="146"/>
      <c r="D243" s="250" t="s">
        <v>253</v>
      </c>
      <c r="E243" s="147">
        <f>E244</f>
        <v>81600</v>
      </c>
      <c r="F243" s="147">
        <f t="shared" ref="F243:G246" si="581">F244</f>
        <v>81600</v>
      </c>
      <c r="G243" s="147">
        <f t="shared" si="581"/>
        <v>81600</v>
      </c>
      <c r="H243" s="147">
        <f t="shared" ref="H243:W246" si="582">H244</f>
        <v>0</v>
      </c>
      <c r="I243" s="147">
        <f t="shared" si="582"/>
        <v>0</v>
      </c>
      <c r="J243" s="147">
        <f t="shared" si="582"/>
        <v>0</v>
      </c>
      <c r="K243" s="147">
        <f t="shared" si="582"/>
        <v>81600</v>
      </c>
      <c r="L243" s="147">
        <f t="shared" si="582"/>
        <v>81600</v>
      </c>
      <c r="M243" s="147">
        <f t="shared" si="582"/>
        <v>81600</v>
      </c>
      <c r="N243" s="147">
        <f t="shared" si="582"/>
        <v>0</v>
      </c>
      <c r="O243" s="147">
        <f t="shared" si="582"/>
        <v>0</v>
      </c>
      <c r="P243" s="147">
        <f t="shared" si="582"/>
        <v>0</v>
      </c>
      <c r="Q243" s="147">
        <f t="shared" si="582"/>
        <v>0</v>
      </c>
      <c r="R243" s="147">
        <f t="shared" si="582"/>
        <v>0</v>
      </c>
      <c r="S243" s="147">
        <f t="shared" si="582"/>
        <v>0</v>
      </c>
      <c r="T243" s="147">
        <f t="shared" si="582"/>
        <v>0</v>
      </c>
      <c r="U243" s="147">
        <f t="shared" si="582"/>
        <v>0</v>
      </c>
      <c r="V243" s="147">
        <f t="shared" si="582"/>
        <v>0</v>
      </c>
      <c r="W243" s="147">
        <f t="shared" si="582"/>
        <v>0</v>
      </c>
      <c r="X243" s="147">
        <f t="shared" ref="X243:Y246" si="583">X244</f>
        <v>0</v>
      </c>
      <c r="Y243" s="147">
        <f t="shared" si="583"/>
        <v>0</v>
      </c>
    </row>
    <row r="244" spans="1:39" s="148" customFormat="1" ht="38.25" customHeight="1" x14ac:dyDescent="0.2">
      <c r="A244" s="149" t="s">
        <v>218</v>
      </c>
      <c r="B244" s="146"/>
      <c r="C244" s="146"/>
      <c r="D244" s="250" t="s">
        <v>252</v>
      </c>
      <c r="E244" s="147">
        <f>E245</f>
        <v>81600</v>
      </c>
      <c r="F244" s="147">
        <f t="shared" si="581"/>
        <v>81600</v>
      </c>
      <c r="G244" s="147">
        <f t="shared" si="581"/>
        <v>81600</v>
      </c>
      <c r="H244" s="147">
        <f t="shared" si="582"/>
        <v>0</v>
      </c>
      <c r="I244" s="147">
        <f t="shared" si="582"/>
        <v>0</v>
      </c>
      <c r="J244" s="147">
        <f t="shared" si="582"/>
        <v>0</v>
      </c>
      <c r="K244" s="147">
        <f t="shared" si="582"/>
        <v>81600</v>
      </c>
      <c r="L244" s="147">
        <f t="shared" si="582"/>
        <v>81600</v>
      </c>
      <c r="M244" s="147">
        <f t="shared" si="582"/>
        <v>81600</v>
      </c>
      <c r="N244" s="147">
        <f t="shared" si="582"/>
        <v>0</v>
      </c>
      <c r="O244" s="147">
        <f t="shared" si="582"/>
        <v>0</v>
      </c>
      <c r="P244" s="147">
        <f t="shared" si="582"/>
        <v>0</v>
      </c>
      <c r="Q244" s="147">
        <f t="shared" si="582"/>
        <v>0</v>
      </c>
      <c r="R244" s="147">
        <f t="shared" si="582"/>
        <v>0</v>
      </c>
      <c r="S244" s="147">
        <f t="shared" si="582"/>
        <v>0</v>
      </c>
      <c r="T244" s="147">
        <f t="shared" si="582"/>
        <v>0</v>
      </c>
      <c r="U244" s="147">
        <f t="shared" si="582"/>
        <v>0</v>
      </c>
      <c r="V244" s="147">
        <f t="shared" si="582"/>
        <v>0</v>
      </c>
      <c r="W244" s="147">
        <f t="shared" si="582"/>
        <v>0</v>
      </c>
      <c r="X244" s="147">
        <f t="shared" si="583"/>
        <v>0</v>
      </c>
      <c r="Y244" s="147">
        <f t="shared" si="583"/>
        <v>0</v>
      </c>
    </row>
    <row r="245" spans="1:39" s="148" customFormat="1" ht="40.5" customHeight="1" x14ac:dyDescent="0.2">
      <c r="A245" s="149" t="s">
        <v>220</v>
      </c>
      <c r="B245" s="146"/>
      <c r="C245" s="146"/>
      <c r="D245" s="250" t="s">
        <v>251</v>
      </c>
      <c r="E245" s="147">
        <f>E246</f>
        <v>81600</v>
      </c>
      <c r="F245" s="147">
        <f t="shared" si="581"/>
        <v>81600</v>
      </c>
      <c r="G245" s="147">
        <f t="shared" si="581"/>
        <v>81600</v>
      </c>
      <c r="H245" s="147">
        <f t="shared" si="582"/>
        <v>0</v>
      </c>
      <c r="I245" s="147">
        <f t="shared" si="582"/>
        <v>0</v>
      </c>
      <c r="J245" s="147">
        <f t="shared" si="582"/>
        <v>0</v>
      </c>
      <c r="K245" s="147">
        <f t="shared" si="582"/>
        <v>81600</v>
      </c>
      <c r="L245" s="147">
        <f t="shared" si="582"/>
        <v>81600</v>
      </c>
      <c r="M245" s="147">
        <f t="shared" si="582"/>
        <v>81600</v>
      </c>
      <c r="N245" s="147">
        <f t="shared" si="582"/>
        <v>0</v>
      </c>
      <c r="O245" s="147">
        <f t="shared" si="582"/>
        <v>0</v>
      </c>
      <c r="P245" s="147">
        <f t="shared" si="582"/>
        <v>0</v>
      </c>
      <c r="Q245" s="147">
        <f t="shared" si="582"/>
        <v>0</v>
      </c>
      <c r="R245" s="147">
        <f t="shared" si="582"/>
        <v>0</v>
      </c>
      <c r="S245" s="147">
        <f t="shared" si="582"/>
        <v>0</v>
      </c>
      <c r="T245" s="147">
        <f t="shared" si="582"/>
        <v>0</v>
      </c>
      <c r="U245" s="147">
        <f t="shared" si="582"/>
        <v>0</v>
      </c>
      <c r="V245" s="147">
        <f t="shared" si="582"/>
        <v>0</v>
      </c>
      <c r="W245" s="147">
        <f t="shared" si="582"/>
        <v>0</v>
      </c>
      <c r="X245" s="147">
        <f t="shared" si="583"/>
        <v>0</v>
      </c>
      <c r="Y245" s="147">
        <f t="shared" si="583"/>
        <v>0</v>
      </c>
    </row>
    <row r="246" spans="1:39" s="153" customFormat="1" ht="15" customHeight="1" x14ac:dyDescent="0.2">
      <c r="A246" s="150" t="s">
        <v>127</v>
      </c>
      <c r="B246" s="151"/>
      <c r="C246" s="146" t="s">
        <v>322</v>
      </c>
      <c r="D246" s="251"/>
      <c r="E246" s="152">
        <f>E247</f>
        <v>81600</v>
      </c>
      <c r="F246" s="152">
        <f t="shared" si="581"/>
        <v>81600</v>
      </c>
      <c r="G246" s="152">
        <f t="shared" si="581"/>
        <v>81600</v>
      </c>
      <c r="H246" s="152">
        <f t="shared" si="582"/>
        <v>0</v>
      </c>
      <c r="I246" s="152">
        <f t="shared" si="582"/>
        <v>0</v>
      </c>
      <c r="J246" s="152">
        <f t="shared" si="582"/>
        <v>0</v>
      </c>
      <c r="K246" s="152">
        <f t="shared" si="582"/>
        <v>81600</v>
      </c>
      <c r="L246" s="152">
        <f t="shared" si="582"/>
        <v>81600</v>
      </c>
      <c r="M246" s="152">
        <f t="shared" si="582"/>
        <v>81600</v>
      </c>
      <c r="N246" s="152">
        <f t="shared" si="582"/>
        <v>0</v>
      </c>
      <c r="O246" s="152">
        <f t="shared" si="582"/>
        <v>0</v>
      </c>
      <c r="P246" s="152">
        <f t="shared" si="582"/>
        <v>0</v>
      </c>
      <c r="Q246" s="152">
        <f t="shared" si="582"/>
        <v>0</v>
      </c>
      <c r="R246" s="152">
        <f t="shared" si="582"/>
        <v>0</v>
      </c>
      <c r="S246" s="152">
        <f t="shared" si="582"/>
        <v>0</v>
      </c>
      <c r="T246" s="152">
        <f t="shared" si="582"/>
        <v>0</v>
      </c>
      <c r="U246" s="152">
        <f t="shared" si="582"/>
        <v>0</v>
      </c>
      <c r="V246" s="152">
        <f t="shared" si="582"/>
        <v>0</v>
      </c>
      <c r="W246" s="152">
        <f t="shared" si="582"/>
        <v>0</v>
      </c>
      <c r="X246" s="152">
        <f t="shared" si="583"/>
        <v>0</v>
      </c>
      <c r="Y246" s="152">
        <f t="shared" si="583"/>
        <v>0</v>
      </c>
    </row>
    <row r="247" spans="1:39" s="153" customFormat="1" ht="15" customHeight="1" x14ac:dyDescent="0.2">
      <c r="A247" s="133" t="s">
        <v>327</v>
      </c>
      <c r="B247" s="44"/>
      <c r="C247" s="43" t="s">
        <v>331</v>
      </c>
      <c r="D247" s="246"/>
      <c r="E247" s="119">
        <f t="shared" ref="E247" si="584">H247+K247+N247+Q247+T247</f>
        <v>81600</v>
      </c>
      <c r="F247" s="119">
        <f t="shared" ref="F247" si="585">I247+L247+O247+R247+U247</f>
        <v>81600</v>
      </c>
      <c r="G247" s="119">
        <f t="shared" ref="G247" si="586">J247+M247+P247+S247+V247</f>
        <v>81600</v>
      </c>
      <c r="H247" s="96"/>
      <c r="I247" s="96"/>
      <c r="J247" s="96"/>
      <c r="K247" s="96">
        <v>81600</v>
      </c>
      <c r="L247" s="96">
        <v>81600</v>
      </c>
      <c r="M247" s="96">
        <v>81600</v>
      </c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</row>
    <row r="248" spans="1:39" s="153" customFormat="1" ht="59.25" customHeight="1" x14ac:dyDescent="0.2">
      <c r="A248" s="145" t="s">
        <v>132</v>
      </c>
      <c r="B248" s="146"/>
      <c r="C248" s="146"/>
      <c r="D248" s="252" t="s">
        <v>133</v>
      </c>
      <c r="E248" s="147">
        <f>E249</f>
        <v>25700</v>
      </c>
      <c r="F248" s="147">
        <f t="shared" ref="F248:G251" si="587">F249</f>
        <v>25700</v>
      </c>
      <c r="G248" s="147">
        <f t="shared" si="587"/>
        <v>25700</v>
      </c>
      <c r="H248" s="147">
        <f t="shared" ref="H248:W251" si="588">H249</f>
        <v>0</v>
      </c>
      <c r="I248" s="147">
        <f t="shared" si="588"/>
        <v>0</v>
      </c>
      <c r="J248" s="147">
        <f t="shared" si="588"/>
        <v>0</v>
      </c>
      <c r="K248" s="147">
        <f t="shared" si="588"/>
        <v>25700</v>
      </c>
      <c r="L248" s="147">
        <f t="shared" si="588"/>
        <v>25700</v>
      </c>
      <c r="M248" s="147">
        <f t="shared" si="588"/>
        <v>25700</v>
      </c>
      <c r="N248" s="147">
        <f t="shared" si="588"/>
        <v>0</v>
      </c>
      <c r="O248" s="147">
        <f t="shared" si="588"/>
        <v>0</v>
      </c>
      <c r="P248" s="147">
        <f t="shared" si="588"/>
        <v>0</v>
      </c>
      <c r="Q248" s="147">
        <f t="shared" si="588"/>
        <v>0</v>
      </c>
      <c r="R248" s="147">
        <f t="shared" si="588"/>
        <v>0</v>
      </c>
      <c r="S248" s="147">
        <f t="shared" si="588"/>
        <v>0</v>
      </c>
      <c r="T248" s="147">
        <f t="shared" si="588"/>
        <v>0</v>
      </c>
      <c r="U248" s="147">
        <f t="shared" si="588"/>
        <v>0</v>
      </c>
      <c r="V248" s="147">
        <f t="shared" si="588"/>
        <v>0</v>
      </c>
      <c r="W248" s="147">
        <f t="shared" si="588"/>
        <v>0</v>
      </c>
      <c r="X248" s="147">
        <f t="shared" ref="X248:Y251" si="589">X249</f>
        <v>0</v>
      </c>
      <c r="Y248" s="147">
        <f t="shared" si="589"/>
        <v>0</v>
      </c>
    </row>
    <row r="249" spans="1:39" s="153" customFormat="1" ht="42" customHeight="1" x14ac:dyDescent="0.2">
      <c r="A249" s="149" t="s">
        <v>218</v>
      </c>
      <c r="B249" s="146"/>
      <c r="C249" s="146"/>
      <c r="D249" s="252" t="s">
        <v>223</v>
      </c>
      <c r="E249" s="147">
        <f>E250</f>
        <v>25700</v>
      </c>
      <c r="F249" s="147">
        <f t="shared" si="587"/>
        <v>25700</v>
      </c>
      <c r="G249" s="147">
        <f t="shared" si="587"/>
        <v>25700</v>
      </c>
      <c r="H249" s="147">
        <f t="shared" si="588"/>
        <v>0</v>
      </c>
      <c r="I249" s="147">
        <f t="shared" si="588"/>
        <v>0</v>
      </c>
      <c r="J249" s="147">
        <f t="shared" si="588"/>
        <v>0</v>
      </c>
      <c r="K249" s="147">
        <f t="shared" si="588"/>
        <v>25700</v>
      </c>
      <c r="L249" s="147">
        <f t="shared" si="588"/>
        <v>25700</v>
      </c>
      <c r="M249" s="147">
        <f t="shared" si="588"/>
        <v>25700</v>
      </c>
      <c r="N249" s="147">
        <f t="shared" si="588"/>
        <v>0</v>
      </c>
      <c r="O249" s="147">
        <f t="shared" si="588"/>
        <v>0</v>
      </c>
      <c r="P249" s="147">
        <f t="shared" si="588"/>
        <v>0</v>
      </c>
      <c r="Q249" s="147">
        <f t="shared" si="588"/>
        <v>0</v>
      </c>
      <c r="R249" s="147">
        <f t="shared" si="588"/>
        <v>0</v>
      </c>
      <c r="S249" s="147">
        <f t="shared" si="588"/>
        <v>0</v>
      </c>
      <c r="T249" s="147">
        <f t="shared" si="588"/>
        <v>0</v>
      </c>
      <c r="U249" s="147">
        <f t="shared" si="588"/>
        <v>0</v>
      </c>
      <c r="V249" s="147">
        <f t="shared" si="588"/>
        <v>0</v>
      </c>
      <c r="W249" s="147">
        <f t="shared" si="588"/>
        <v>0</v>
      </c>
      <c r="X249" s="147">
        <f t="shared" si="589"/>
        <v>0</v>
      </c>
      <c r="Y249" s="147">
        <f t="shared" si="589"/>
        <v>0</v>
      </c>
    </row>
    <row r="250" spans="1:39" s="153" customFormat="1" ht="39.75" customHeight="1" x14ac:dyDescent="0.2">
      <c r="A250" s="149" t="s">
        <v>220</v>
      </c>
      <c r="B250" s="146"/>
      <c r="C250" s="146"/>
      <c r="D250" s="252" t="s">
        <v>191</v>
      </c>
      <c r="E250" s="147">
        <f>E251</f>
        <v>25700</v>
      </c>
      <c r="F250" s="147">
        <f t="shared" si="587"/>
        <v>25700</v>
      </c>
      <c r="G250" s="147">
        <f t="shared" si="587"/>
        <v>25700</v>
      </c>
      <c r="H250" s="147">
        <f t="shared" si="588"/>
        <v>0</v>
      </c>
      <c r="I250" s="147">
        <f t="shared" si="588"/>
        <v>0</v>
      </c>
      <c r="J250" s="147">
        <f t="shared" si="588"/>
        <v>0</v>
      </c>
      <c r="K250" s="147">
        <f t="shared" si="588"/>
        <v>25700</v>
      </c>
      <c r="L250" s="147">
        <f t="shared" si="588"/>
        <v>25700</v>
      </c>
      <c r="M250" s="147">
        <f t="shared" si="588"/>
        <v>25700</v>
      </c>
      <c r="N250" s="147">
        <f t="shared" si="588"/>
        <v>0</v>
      </c>
      <c r="O250" s="147">
        <f t="shared" si="588"/>
        <v>0</v>
      </c>
      <c r="P250" s="147">
        <f t="shared" si="588"/>
        <v>0</v>
      </c>
      <c r="Q250" s="147">
        <f t="shared" si="588"/>
        <v>0</v>
      </c>
      <c r="R250" s="147">
        <f t="shared" si="588"/>
        <v>0</v>
      </c>
      <c r="S250" s="147">
        <f t="shared" si="588"/>
        <v>0</v>
      </c>
      <c r="T250" s="147">
        <f t="shared" si="588"/>
        <v>0</v>
      </c>
      <c r="U250" s="147">
        <f t="shared" si="588"/>
        <v>0</v>
      </c>
      <c r="V250" s="147">
        <f t="shared" si="588"/>
        <v>0</v>
      </c>
      <c r="W250" s="147">
        <f t="shared" si="588"/>
        <v>0</v>
      </c>
      <c r="X250" s="147">
        <f t="shared" si="589"/>
        <v>0</v>
      </c>
      <c r="Y250" s="147">
        <f t="shared" si="589"/>
        <v>0</v>
      </c>
    </row>
    <row r="251" spans="1:39" s="153" customFormat="1" ht="15" customHeight="1" x14ac:dyDescent="0.2">
      <c r="A251" s="150" t="s">
        <v>127</v>
      </c>
      <c r="B251" s="151"/>
      <c r="C251" s="146" t="s">
        <v>322</v>
      </c>
      <c r="D251" s="251"/>
      <c r="E251" s="186">
        <f>E252</f>
        <v>25700</v>
      </c>
      <c r="F251" s="186">
        <f t="shared" si="587"/>
        <v>25700</v>
      </c>
      <c r="G251" s="186">
        <f t="shared" si="587"/>
        <v>25700</v>
      </c>
      <c r="H251" s="186">
        <f t="shared" si="588"/>
        <v>0</v>
      </c>
      <c r="I251" s="186">
        <f t="shared" si="588"/>
        <v>0</v>
      </c>
      <c r="J251" s="186">
        <f t="shared" si="588"/>
        <v>0</v>
      </c>
      <c r="K251" s="186">
        <f t="shared" si="588"/>
        <v>25700</v>
      </c>
      <c r="L251" s="186">
        <f t="shared" si="588"/>
        <v>25700</v>
      </c>
      <c r="M251" s="186">
        <f t="shared" si="588"/>
        <v>25700</v>
      </c>
      <c r="N251" s="186">
        <f t="shared" si="588"/>
        <v>0</v>
      </c>
      <c r="O251" s="186">
        <f t="shared" si="588"/>
        <v>0</v>
      </c>
      <c r="P251" s="186">
        <f t="shared" si="588"/>
        <v>0</v>
      </c>
      <c r="Q251" s="186">
        <f t="shared" si="588"/>
        <v>0</v>
      </c>
      <c r="R251" s="186">
        <f t="shared" si="588"/>
        <v>0</v>
      </c>
      <c r="S251" s="186">
        <f t="shared" si="588"/>
        <v>0</v>
      </c>
      <c r="T251" s="186">
        <f t="shared" si="588"/>
        <v>0</v>
      </c>
      <c r="U251" s="186">
        <f t="shared" si="588"/>
        <v>0</v>
      </c>
      <c r="V251" s="186">
        <f t="shared" si="588"/>
        <v>0</v>
      </c>
      <c r="W251" s="186">
        <f t="shared" si="588"/>
        <v>0</v>
      </c>
      <c r="X251" s="186">
        <f t="shared" si="589"/>
        <v>0</v>
      </c>
      <c r="Y251" s="186">
        <f t="shared" si="589"/>
        <v>0</v>
      </c>
    </row>
    <row r="252" spans="1:39" s="153" customFormat="1" ht="15" customHeight="1" x14ac:dyDescent="0.2">
      <c r="A252" s="133" t="s">
        <v>327</v>
      </c>
      <c r="B252" s="44"/>
      <c r="C252" s="43" t="s">
        <v>331</v>
      </c>
      <c r="D252" s="246"/>
      <c r="E252" s="119">
        <f t="shared" ref="E252" si="590">H252+K252+N252+Q252+T252</f>
        <v>25700</v>
      </c>
      <c r="F252" s="119">
        <f t="shared" ref="F252" si="591">I252+L252+O252+R252+U252</f>
        <v>25700</v>
      </c>
      <c r="G252" s="119">
        <f t="shared" ref="G252" si="592">J252+M252+P252+S252+V252</f>
        <v>25700</v>
      </c>
      <c r="H252" s="96"/>
      <c r="I252" s="96"/>
      <c r="J252" s="96"/>
      <c r="K252" s="96">
        <v>25700</v>
      </c>
      <c r="L252" s="96">
        <v>25700</v>
      </c>
      <c r="M252" s="96">
        <v>25700</v>
      </c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</row>
    <row r="253" spans="1:39" s="24" customFormat="1" ht="45.75" customHeight="1" x14ac:dyDescent="0.2">
      <c r="A253" s="49" t="s">
        <v>155</v>
      </c>
      <c r="B253" s="50"/>
      <c r="C253" s="50"/>
      <c r="D253" s="237" t="s">
        <v>156</v>
      </c>
      <c r="E253" s="107">
        <f>E254</f>
        <v>847000</v>
      </c>
      <c r="F253" s="107">
        <f t="shared" ref="F253:G256" si="593">F254</f>
        <v>847000</v>
      </c>
      <c r="G253" s="107">
        <f t="shared" si="593"/>
        <v>847000</v>
      </c>
      <c r="H253" s="107">
        <f t="shared" ref="H253:W256" si="594">H254</f>
        <v>0</v>
      </c>
      <c r="I253" s="107">
        <f t="shared" si="594"/>
        <v>0</v>
      </c>
      <c r="J253" s="107">
        <f t="shared" si="594"/>
        <v>0</v>
      </c>
      <c r="K253" s="107">
        <f t="shared" si="594"/>
        <v>847000</v>
      </c>
      <c r="L253" s="107">
        <f t="shared" si="594"/>
        <v>847000</v>
      </c>
      <c r="M253" s="107">
        <f t="shared" si="594"/>
        <v>847000</v>
      </c>
      <c r="N253" s="107">
        <f t="shared" si="594"/>
        <v>0</v>
      </c>
      <c r="O253" s="107">
        <f t="shared" si="594"/>
        <v>0</v>
      </c>
      <c r="P253" s="107">
        <f t="shared" si="594"/>
        <v>0</v>
      </c>
      <c r="Q253" s="107">
        <f t="shared" si="594"/>
        <v>0</v>
      </c>
      <c r="R253" s="107">
        <f t="shared" si="594"/>
        <v>0</v>
      </c>
      <c r="S253" s="107">
        <f t="shared" si="594"/>
        <v>0</v>
      </c>
      <c r="T253" s="107">
        <f t="shared" si="594"/>
        <v>0</v>
      </c>
      <c r="U253" s="107">
        <f t="shared" si="594"/>
        <v>0</v>
      </c>
      <c r="V253" s="107">
        <f t="shared" si="594"/>
        <v>0</v>
      </c>
      <c r="W253" s="107">
        <f t="shared" si="594"/>
        <v>0</v>
      </c>
      <c r="X253" s="107">
        <f t="shared" ref="X253:Y256" si="595">X254</f>
        <v>0</v>
      </c>
      <c r="Y253" s="107">
        <f t="shared" si="595"/>
        <v>0</v>
      </c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</row>
    <row r="254" spans="1:39" s="24" customFormat="1" ht="36.75" customHeight="1" x14ac:dyDescent="0.2">
      <c r="A254" s="54" t="s">
        <v>218</v>
      </c>
      <c r="B254" s="50"/>
      <c r="C254" s="50"/>
      <c r="D254" s="237" t="s">
        <v>224</v>
      </c>
      <c r="E254" s="107">
        <f>E255</f>
        <v>847000</v>
      </c>
      <c r="F254" s="107">
        <f t="shared" si="593"/>
        <v>847000</v>
      </c>
      <c r="G254" s="107">
        <f t="shared" si="593"/>
        <v>847000</v>
      </c>
      <c r="H254" s="107">
        <f t="shared" si="594"/>
        <v>0</v>
      </c>
      <c r="I254" s="107">
        <f t="shared" si="594"/>
        <v>0</v>
      </c>
      <c r="J254" s="107">
        <f t="shared" si="594"/>
        <v>0</v>
      </c>
      <c r="K254" s="107">
        <f t="shared" si="594"/>
        <v>847000</v>
      </c>
      <c r="L254" s="107">
        <f t="shared" si="594"/>
        <v>847000</v>
      </c>
      <c r="M254" s="107">
        <f t="shared" si="594"/>
        <v>847000</v>
      </c>
      <c r="N254" s="107">
        <f t="shared" si="594"/>
        <v>0</v>
      </c>
      <c r="O254" s="107">
        <f t="shared" si="594"/>
        <v>0</v>
      </c>
      <c r="P254" s="107">
        <f t="shared" si="594"/>
        <v>0</v>
      </c>
      <c r="Q254" s="107">
        <f t="shared" si="594"/>
        <v>0</v>
      </c>
      <c r="R254" s="107">
        <f t="shared" si="594"/>
        <v>0</v>
      </c>
      <c r="S254" s="107">
        <f t="shared" si="594"/>
        <v>0</v>
      </c>
      <c r="T254" s="107">
        <f t="shared" si="594"/>
        <v>0</v>
      </c>
      <c r="U254" s="107">
        <f t="shared" si="594"/>
        <v>0</v>
      </c>
      <c r="V254" s="107">
        <f t="shared" si="594"/>
        <v>0</v>
      </c>
      <c r="W254" s="107">
        <f t="shared" si="594"/>
        <v>0</v>
      </c>
      <c r="X254" s="107">
        <f t="shared" si="595"/>
        <v>0</v>
      </c>
      <c r="Y254" s="107">
        <f t="shared" si="595"/>
        <v>0</v>
      </c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</row>
    <row r="255" spans="1:39" s="24" customFormat="1" ht="36" customHeight="1" x14ac:dyDescent="0.2">
      <c r="A255" s="54" t="s">
        <v>220</v>
      </c>
      <c r="B255" s="50"/>
      <c r="C255" s="50"/>
      <c r="D255" s="237" t="s">
        <v>192</v>
      </c>
      <c r="E255" s="107">
        <f>E256</f>
        <v>847000</v>
      </c>
      <c r="F255" s="107">
        <f t="shared" si="593"/>
        <v>847000</v>
      </c>
      <c r="G255" s="107">
        <f t="shared" si="593"/>
        <v>847000</v>
      </c>
      <c r="H255" s="107">
        <f t="shared" si="594"/>
        <v>0</v>
      </c>
      <c r="I255" s="107">
        <f t="shared" si="594"/>
        <v>0</v>
      </c>
      <c r="J255" s="107">
        <f t="shared" si="594"/>
        <v>0</v>
      </c>
      <c r="K255" s="107">
        <f t="shared" si="594"/>
        <v>847000</v>
      </c>
      <c r="L255" s="107">
        <f t="shared" si="594"/>
        <v>847000</v>
      </c>
      <c r="M255" s="107">
        <f t="shared" si="594"/>
        <v>847000</v>
      </c>
      <c r="N255" s="107">
        <f t="shared" si="594"/>
        <v>0</v>
      </c>
      <c r="O255" s="107">
        <f t="shared" si="594"/>
        <v>0</v>
      </c>
      <c r="P255" s="107">
        <f t="shared" si="594"/>
        <v>0</v>
      </c>
      <c r="Q255" s="107">
        <f t="shared" si="594"/>
        <v>0</v>
      </c>
      <c r="R255" s="107">
        <f t="shared" si="594"/>
        <v>0</v>
      </c>
      <c r="S255" s="107">
        <f t="shared" si="594"/>
        <v>0</v>
      </c>
      <c r="T255" s="107">
        <f t="shared" si="594"/>
        <v>0</v>
      </c>
      <c r="U255" s="107">
        <f t="shared" si="594"/>
        <v>0</v>
      </c>
      <c r="V255" s="107">
        <f t="shared" si="594"/>
        <v>0</v>
      </c>
      <c r="W255" s="107">
        <f t="shared" si="594"/>
        <v>0</v>
      </c>
      <c r="X255" s="107">
        <f t="shared" si="595"/>
        <v>0</v>
      </c>
      <c r="Y255" s="107">
        <f t="shared" si="595"/>
        <v>0</v>
      </c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</row>
    <row r="256" spans="1:39" ht="15" customHeight="1" x14ac:dyDescent="0.2">
      <c r="A256" s="206" t="s">
        <v>127</v>
      </c>
      <c r="B256" s="207"/>
      <c r="C256" s="50" t="s">
        <v>322</v>
      </c>
      <c r="D256" s="253"/>
      <c r="E256" s="208">
        <f>E257</f>
        <v>847000</v>
      </c>
      <c r="F256" s="208">
        <f t="shared" si="593"/>
        <v>847000</v>
      </c>
      <c r="G256" s="208">
        <f t="shared" si="593"/>
        <v>847000</v>
      </c>
      <c r="H256" s="208">
        <f t="shared" si="594"/>
        <v>0</v>
      </c>
      <c r="I256" s="208">
        <f t="shared" si="594"/>
        <v>0</v>
      </c>
      <c r="J256" s="208">
        <f t="shared" si="594"/>
        <v>0</v>
      </c>
      <c r="K256" s="208">
        <f>K257</f>
        <v>847000</v>
      </c>
      <c r="L256" s="208">
        <f t="shared" si="594"/>
        <v>847000</v>
      </c>
      <c r="M256" s="208">
        <f t="shared" si="594"/>
        <v>847000</v>
      </c>
      <c r="N256" s="208">
        <f t="shared" si="594"/>
        <v>0</v>
      </c>
      <c r="O256" s="208">
        <f t="shared" si="594"/>
        <v>0</v>
      </c>
      <c r="P256" s="208">
        <f t="shared" si="594"/>
        <v>0</v>
      </c>
      <c r="Q256" s="208">
        <f t="shared" si="594"/>
        <v>0</v>
      </c>
      <c r="R256" s="208">
        <f t="shared" si="594"/>
        <v>0</v>
      </c>
      <c r="S256" s="208">
        <f t="shared" si="594"/>
        <v>0</v>
      </c>
      <c r="T256" s="208">
        <f t="shared" si="594"/>
        <v>0</v>
      </c>
      <c r="U256" s="208">
        <f t="shared" si="594"/>
        <v>0</v>
      </c>
      <c r="V256" s="208">
        <f t="shared" si="594"/>
        <v>0</v>
      </c>
      <c r="W256" s="208">
        <f t="shared" si="594"/>
        <v>0</v>
      </c>
      <c r="X256" s="208">
        <f t="shared" si="595"/>
        <v>0</v>
      </c>
      <c r="Y256" s="208">
        <f t="shared" si="595"/>
        <v>0</v>
      </c>
    </row>
    <row r="257" spans="1:25" ht="15" customHeight="1" x14ac:dyDescent="0.2">
      <c r="A257" s="133" t="s">
        <v>327</v>
      </c>
      <c r="B257" s="44"/>
      <c r="C257" s="43" t="s">
        <v>331</v>
      </c>
      <c r="D257" s="246"/>
      <c r="E257" s="119">
        <f>H257+K257+N257+Q257+T257</f>
        <v>847000</v>
      </c>
      <c r="F257" s="119">
        <f>I257+L257+O257+R257+U257</f>
        <v>847000</v>
      </c>
      <c r="G257" s="119">
        <f>J257+M257+P257+S257+V257</f>
        <v>847000</v>
      </c>
      <c r="H257" s="96"/>
      <c r="I257" s="96"/>
      <c r="J257" s="96"/>
      <c r="K257" s="96">
        <v>847000</v>
      </c>
      <c r="L257" s="96">
        <v>847000</v>
      </c>
      <c r="M257" s="96">
        <v>847000</v>
      </c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</row>
    <row r="258" spans="1:25" ht="63" customHeight="1" x14ac:dyDescent="0.2">
      <c r="A258" s="49" t="s">
        <v>157</v>
      </c>
      <c r="B258" s="50"/>
      <c r="C258" s="50"/>
      <c r="D258" s="237" t="s">
        <v>158</v>
      </c>
      <c r="E258" s="107">
        <f>E259</f>
        <v>64800</v>
      </c>
      <c r="F258" s="107">
        <f t="shared" ref="F258:G261" si="596">F259</f>
        <v>64800</v>
      </c>
      <c r="G258" s="107">
        <f t="shared" si="596"/>
        <v>64800</v>
      </c>
      <c r="H258" s="107">
        <f t="shared" ref="H258:W261" si="597">H259</f>
        <v>0</v>
      </c>
      <c r="I258" s="107">
        <f t="shared" si="597"/>
        <v>0</v>
      </c>
      <c r="J258" s="107">
        <f t="shared" si="597"/>
        <v>0</v>
      </c>
      <c r="K258" s="107">
        <f t="shared" si="597"/>
        <v>64800</v>
      </c>
      <c r="L258" s="107">
        <f t="shared" si="597"/>
        <v>64800</v>
      </c>
      <c r="M258" s="107">
        <f t="shared" si="597"/>
        <v>64800</v>
      </c>
      <c r="N258" s="107">
        <f t="shared" si="597"/>
        <v>0</v>
      </c>
      <c r="O258" s="107">
        <f t="shared" si="597"/>
        <v>0</v>
      </c>
      <c r="P258" s="107">
        <f t="shared" si="597"/>
        <v>0</v>
      </c>
      <c r="Q258" s="107">
        <f t="shared" si="597"/>
        <v>0</v>
      </c>
      <c r="R258" s="107">
        <f t="shared" si="597"/>
        <v>0</v>
      </c>
      <c r="S258" s="107">
        <f t="shared" si="597"/>
        <v>0</v>
      </c>
      <c r="T258" s="107">
        <f t="shared" si="597"/>
        <v>0</v>
      </c>
      <c r="U258" s="107">
        <f t="shared" si="597"/>
        <v>0</v>
      </c>
      <c r="V258" s="107">
        <f t="shared" si="597"/>
        <v>0</v>
      </c>
      <c r="W258" s="107">
        <f t="shared" si="597"/>
        <v>0</v>
      </c>
      <c r="X258" s="107">
        <f t="shared" ref="X258:Y261" si="598">X259</f>
        <v>0</v>
      </c>
      <c r="Y258" s="107">
        <f t="shared" si="598"/>
        <v>0</v>
      </c>
    </row>
    <row r="259" spans="1:25" ht="39" customHeight="1" x14ac:dyDescent="0.2">
      <c r="A259" s="54" t="s">
        <v>218</v>
      </c>
      <c r="B259" s="50"/>
      <c r="C259" s="50"/>
      <c r="D259" s="237" t="s">
        <v>225</v>
      </c>
      <c r="E259" s="107">
        <f>E260</f>
        <v>64800</v>
      </c>
      <c r="F259" s="107">
        <f t="shared" si="596"/>
        <v>64800</v>
      </c>
      <c r="G259" s="107">
        <f t="shared" si="596"/>
        <v>64800</v>
      </c>
      <c r="H259" s="107">
        <f t="shared" si="597"/>
        <v>0</v>
      </c>
      <c r="I259" s="107">
        <f t="shared" si="597"/>
        <v>0</v>
      </c>
      <c r="J259" s="107">
        <f t="shared" si="597"/>
        <v>0</v>
      </c>
      <c r="K259" s="107">
        <f t="shared" si="597"/>
        <v>64800</v>
      </c>
      <c r="L259" s="107">
        <f t="shared" si="597"/>
        <v>64800</v>
      </c>
      <c r="M259" s="107">
        <f t="shared" si="597"/>
        <v>64800</v>
      </c>
      <c r="N259" s="107">
        <f t="shared" si="597"/>
        <v>0</v>
      </c>
      <c r="O259" s="107">
        <f t="shared" si="597"/>
        <v>0</v>
      </c>
      <c r="P259" s="107">
        <f t="shared" si="597"/>
        <v>0</v>
      </c>
      <c r="Q259" s="107">
        <f t="shared" si="597"/>
        <v>0</v>
      </c>
      <c r="R259" s="107">
        <f t="shared" si="597"/>
        <v>0</v>
      </c>
      <c r="S259" s="107">
        <f t="shared" si="597"/>
        <v>0</v>
      </c>
      <c r="T259" s="107">
        <f t="shared" si="597"/>
        <v>0</v>
      </c>
      <c r="U259" s="107">
        <f t="shared" si="597"/>
        <v>0</v>
      </c>
      <c r="V259" s="107">
        <f t="shared" si="597"/>
        <v>0</v>
      </c>
      <c r="W259" s="107">
        <f t="shared" si="597"/>
        <v>0</v>
      </c>
      <c r="X259" s="107">
        <f t="shared" si="598"/>
        <v>0</v>
      </c>
      <c r="Y259" s="107">
        <f t="shared" si="598"/>
        <v>0</v>
      </c>
    </row>
    <row r="260" spans="1:25" ht="36" customHeight="1" x14ac:dyDescent="0.2">
      <c r="A260" s="54" t="s">
        <v>220</v>
      </c>
      <c r="B260" s="50"/>
      <c r="C260" s="50"/>
      <c r="D260" s="237" t="s">
        <v>193</v>
      </c>
      <c r="E260" s="107">
        <f>E261</f>
        <v>64800</v>
      </c>
      <c r="F260" s="107">
        <f t="shared" si="596"/>
        <v>64800</v>
      </c>
      <c r="G260" s="107">
        <f t="shared" si="596"/>
        <v>64800</v>
      </c>
      <c r="H260" s="107">
        <f t="shared" si="597"/>
        <v>0</v>
      </c>
      <c r="I260" s="107">
        <f t="shared" si="597"/>
        <v>0</v>
      </c>
      <c r="J260" s="107">
        <f t="shared" si="597"/>
        <v>0</v>
      </c>
      <c r="K260" s="107">
        <f t="shared" si="597"/>
        <v>64800</v>
      </c>
      <c r="L260" s="107">
        <f t="shared" si="597"/>
        <v>64800</v>
      </c>
      <c r="M260" s="107">
        <f t="shared" si="597"/>
        <v>64800</v>
      </c>
      <c r="N260" s="107">
        <f t="shared" si="597"/>
        <v>0</v>
      </c>
      <c r="O260" s="107">
        <f t="shared" si="597"/>
        <v>0</v>
      </c>
      <c r="P260" s="107">
        <f t="shared" si="597"/>
        <v>0</v>
      </c>
      <c r="Q260" s="107">
        <f t="shared" si="597"/>
        <v>0</v>
      </c>
      <c r="R260" s="107">
        <f t="shared" si="597"/>
        <v>0</v>
      </c>
      <c r="S260" s="107">
        <f t="shared" si="597"/>
        <v>0</v>
      </c>
      <c r="T260" s="107">
        <f t="shared" si="597"/>
        <v>0</v>
      </c>
      <c r="U260" s="107">
        <f t="shared" si="597"/>
        <v>0</v>
      </c>
      <c r="V260" s="107">
        <f t="shared" si="597"/>
        <v>0</v>
      </c>
      <c r="W260" s="107">
        <f t="shared" si="597"/>
        <v>0</v>
      </c>
      <c r="X260" s="107">
        <f t="shared" si="598"/>
        <v>0</v>
      </c>
      <c r="Y260" s="107">
        <f t="shared" si="598"/>
        <v>0</v>
      </c>
    </row>
    <row r="261" spans="1:25" ht="15" customHeight="1" x14ac:dyDescent="0.2">
      <c r="A261" s="197" t="s">
        <v>129</v>
      </c>
      <c r="B261" s="196"/>
      <c r="C261" s="196" t="s">
        <v>347</v>
      </c>
      <c r="D261" s="253"/>
      <c r="E261" s="208">
        <f>E262</f>
        <v>64800</v>
      </c>
      <c r="F261" s="208">
        <f t="shared" si="596"/>
        <v>64800</v>
      </c>
      <c r="G261" s="208">
        <f t="shared" si="596"/>
        <v>64800</v>
      </c>
      <c r="H261" s="208">
        <f t="shared" si="597"/>
        <v>0</v>
      </c>
      <c r="I261" s="208">
        <f t="shared" si="597"/>
        <v>0</v>
      </c>
      <c r="J261" s="208">
        <f t="shared" si="597"/>
        <v>0</v>
      </c>
      <c r="K261" s="208">
        <f t="shared" si="597"/>
        <v>64800</v>
      </c>
      <c r="L261" s="208">
        <f t="shared" si="597"/>
        <v>64800</v>
      </c>
      <c r="M261" s="208">
        <f t="shared" si="597"/>
        <v>64800</v>
      </c>
      <c r="N261" s="208">
        <f t="shared" si="597"/>
        <v>0</v>
      </c>
      <c r="O261" s="208">
        <f t="shared" si="597"/>
        <v>0</v>
      </c>
      <c r="P261" s="208">
        <f t="shared" si="597"/>
        <v>0</v>
      </c>
      <c r="Q261" s="208">
        <f t="shared" si="597"/>
        <v>0</v>
      </c>
      <c r="R261" s="208">
        <f t="shared" si="597"/>
        <v>0</v>
      </c>
      <c r="S261" s="208">
        <f t="shared" si="597"/>
        <v>0</v>
      </c>
      <c r="T261" s="208">
        <f t="shared" si="597"/>
        <v>0</v>
      </c>
      <c r="U261" s="208">
        <f t="shared" si="597"/>
        <v>0</v>
      </c>
      <c r="V261" s="208">
        <f t="shared" si="597"/>
        <v>0</v>
      </c>
      <c r="W261" s="208">
        <f t="shared" si="597"/>
        <v>0</v>
      </c>
      <c r="X261" s="208">
        <f t="shared" si="598"/>
        <v>0</v>
      </c>
      <c r="Y261" s="208">
        <f t="shared" si="598"/>
        <v>0</v>
      </c>
    </row>
    <row r="262" spans="1:25" ht="15" customHeight="1" x14ac:dyDescent="0.2">
      <c r="A262" s="205" t="s">
        <v>359</v>
      </c>
      <c r="B262" s="118"/>
      <c r="C262" s="118" t="s">
        <v>360</v>
      </c>
      <c r="D262" s="246"/>
      <c r="E262" s="187">
        <f>K262</f>
        <v>64800</v>
      </c>
      <c r="F262" s="187">
        <f t="shared" ref="F262:G262" si="599">L262</f>
        <v>64800</v>
      </c>
      <c r="G262" s="187">
        <f t="shared" si="599"/>
        <v>64800</v>
      </c>
      <c r="H262" s="96"/>
      <c r="I262" s="96"/>
      <c r="J262" s="96"/>
      <c r="K262" s="96">
        <v>64800</v>
      </c>
      <c r="L262" s="96">
        <v>64800</v>
      </c>
      <c r="M262" s="96">
        <v>64800</v>
      </c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</row>
    <row r="263" spans="1:25" s="157" customFormat="1" ht="63.75" customHeight="1" x14ac:dyDescent="0.2">
      <c r="A263" s="154" t="s">
        <v>134</v>
      </c>
      <c r="B263" s="155"/>
      <c r="C263" s="155"/>
      <c r="D263" s="254" t="s">
        <v>135</v>
      </c>
      <c r="E263" s="156">
        <f>E264</f>
        <v>62000</v>
      </c>
      <c r="F263" s="156">
        <f t="shared" ref="F263:G264" si="600">F264</f>
        <v>0</v>
      </c>
      <c r="G263" s="156">
        <f t="shared" si="600"/>
        <v>0</v>
      </c>
      <c r="H263" s="156">
        <f t="shared" ref="H263:S264" si="601">H264</f>
        <v>0</v>
      </c>
      <c r="I263" s="156">
        <f t="shared" si="601"/>
        <v>0</v>
      </c>
      <c r="J263" s="156">
        <f t="shared" si="601"/>
        <v>0</v>
      </c>
      <c r="K263" s="156">
        <f t="shared" si="601"/>
        <v>62000</v>
      </c>
      <c r="L263" s="156">
        <f t="shared" si="601"/>
        <v>0</v>
      </c>
      <c r="M263" s="156">
        <f t="shared" si="601"/>
        <v>0</v>
      </c>
      <c r="N263" s="156">
        <f t="shared" si="601"/>
        <v>0</v>
      </c>
      <c r="O263" s="156">
        <f t="shared" si="601"/>
        <v>0</v>
      </c>
      <c r="P263" s="156">
        <f t="shared" si="601"/>
        <v>0</v>
      </c>
      <c r="Q263" s="156">
        <f t="shared" si="601"/>
        <v>0</v>
      </c>
      <c r="R263" s="156">
        <f t="shared" si="601"/>
        <v>0</v>
      </c>
      <c r="S263" s="156">
        <f t="shared" si="601"/>
        <v>0</v>
      </c>
      <c r="T263" s="156">
        <f t="shared" ref="T263:V264" si="602">T264</f>
        <v>0</v>
      </c>
      <c r="U263" s="156">
        <f t="shared" si="602"/>
        <v>0</v>
      </c>
      <c r="V263" s="156">
        <f t="shared" si="602"/>
        <v>0</v>
      </c>
      <c r="W263" s="156">
        <f t="shared" ref="W263:Y264" si="603">W264</f>
        <v>0</v>
      </c>
      <c r="X263" s="156">
        <f t="shared" si="603"/>
        <v>0</v>
      </c>
      <c r="Y263" s="156">
        <f t="shared" si="603"/>
        <v>0</v>
      </c>
    </row>
    <row r="264" spans="1:25" s="157" customFormat="1" ht="43.5" customHeight="1" x14ac:dyDescent="0.2">
      <c r="A264" s="158" t="s">
        <v>218</v>
      </c>
      <c r="B264" s="155"/>
      <c r="C264" s="155"/>
      <c r="D264" s="254" t="s">
        <v>226</v>
      </c>
      <c r="E264" s="156">
        <f>E265</f>
        <v>62000</v>
      </c>
      <c r="F264" s="156">
        <f t="shared" si="600"/>
        <v>0</v>
      </c>
      <c r="G264" s="156">
        <f t="shared" si="600"/>
        <v>0</v>
      </c>
      <c r="H264" s="156">
        <f t="shared" si="601"/>
        <v>0</v>
      </c>
      <c r="I264" s="156">
        <f t="shared" si="601"/>
        <v>0</v>
      </c>
      <c r="J264" s="156">
        <f t="shared" si="601"/>
        <v>0</v>
      </c>
      <c r="K264" s="156">
        <f t="shared" si="601"/>
        <v>62000</v>
      </c>
      <c r="L264" s="156">
        <f t="shared" si="601"/>
        <v>0</v>
      </c>
      <c r="M264" s="156">
        <f t="shared" si="601"/>
        <v>0</v>
      </c>
      <c r="N264" s="156">
        <f t="shared" si="601"/>
        <v>0</v>
      </c>
      <c r="O264" s="156">
        <f t="shared" si="601"/>
        <v>0</v>
      </c>
      <c r="P264" s="156">
        <f t="shared" si="601"/>
        <v>0</v>
      </c>
      <c r="Q264" s="156">
        <f t="shared" si="601"/>
        <v>0</v>
      </c>
      <c r="R264" s="156">
        <f t="shared" si="601"/>
        <v>0</v>
      </c>
      <c r="S264" s="156">
        <f t="shared" si="601"/>
        <v>0</v>
      </c>
      <c r="T264" s="156">
        <f t="shared" si="602"/>
        <v>0</v>
      </c>
      <c r="U264" s="156">
        <f t="shared" si="602"/>
        <v>0</v>
      </c>
      <c r="V264" s="156">
        <f t="shared" si="602"/>
        <v>0</v>
      </c>
      <c r="W264" s="156">
        <f t="shared" si="603"/>
        <v>0</v>
      </c>
      <c r="X264" s="156">
        <f t="shared" si="603"/>
        <v>0</v>
      </c>
      <c r="Y264" s="156">
        <f t="shared" si="603"/>
        <v>0</v>
      </c>
    </row>
    <row r="265" spans="1:25" s="157" customFormat="1" ht="41.25" customHeight="1" x14ac:dyDescent="0.2">
      <c r="A265" s="158" t="s">
        <v>220</v>
      </c>
      <c r="B265" s="155"/>
      <c r="C265" s="155"/>
      <c r="D265" s="254" t="s">
        <v>194</v>
      </c>
      <c r="E265" s="156">
        <f>E266+E268+E270+E272</f>
        <v>62000</v>
      </c>
      <c r="F265" s="156">
        <f t="shared" ref="F265:Y265" si="604">F266+F268+F270+F272</f>
        <v>0</v>
      </c>
      <c r="G265" s="156">
        <f t="shared" si="604"/>
        <v>0</v>
      </c>
      <c r="H265" s="156">
        <f t="shared" si="604"/>
        <v>0</v>
      </c>
      <c r="I265" s="156">
        <f t="shared" si="604"/>
        <v>0</v>
      </c>
      <c r="J265" s="156">
        <f t="shared" si="604"/>
        <v>0</v>
      </c>
      <c r="K265" s="156">
        <f t="shared" si="604"/>
        <v>62000</v>
      </c>
      <c r="L265" s="156">
        <f t="shared" si="604"/>
        <v>0</v>
      </c>
      <c r="M265" s="156">
        <f t="shared" si="604"/>
        <v>0</v>
      </c>
      <c r="N265" s="156">
        <f t="shared" si="604"/>
        <v>0</v>
      </c>
      <c r="O265" s="156">
        <f t="shared" si="604"/>
        <v>0</v>
      </c>
      <c r="P265" s="156">
        <f t="shared" si="604"/>
        <v>0</v>
      </c>
      <c r="Q265" s="156">
        <f t="shared" si="604"/>
        <v>0</v>
      </c>
      <c r="R265" s="156">
        <f t="shared" si="604"/>
        <v>0</v>
      </c>
      <c r="S265" s="156">
        <f t="shared" si="604"/>
        <v>0</v>
      </c>
      <c r="T265" s="156">
        <f t="shared" si="604"/>
        <v>0</v>
      </c>
      <c r="U265" s="156">
        <f t="shared" si="604"/>
        <v>0</v>
      </c>
      <c r="V265" s="156">
        <f t="shared" si="604"/>
        <v>0</v>
      </c>
      <c r="W265" s="156">
        <f t="shared" si="604"/>
        <v>0</v>
      </c>
      <c r="X265" s="156">
        <f t="shared" si="604"/>
        <v>0</v>
      </c>
      <c r="Y265" s="156">
        <f t="shared" si="604"/>
        <v>0</v>
      </c>
    </row>
    <row r="266" spans="1:25" s="209" customFormat="1" ht="15" customHeight="1" x14ac:dyDescent="0.2">
      <c r="A266" s="204" t="s">
        <v>126</v>
      </c>
      <c r="B266" s="196"/>
      <c r="C266" s="196" t="s">
        <v>312</v>
      </c>
      <c r="D266" s="253"/>
      <c r="E266" s="208">
        <f>E267</f>
        <v>62000</v>
      </c>
      <c r="F266" s="208">
        <f t="shared" ref="F266:Y266" si="605">F267</f>
        <v>0</v>
      </c>
      <c r="G266" s="208">
        <f t="shared" si="605"/>
        <v>0</v>
      </c>
      <c r="H266" s="208">
        <f t="shared" si="605"/>
        <v>0</v>
      </c>
      <c r="I266" s="208">
        <f t="shared" si="605"/>
        <v>0</v>
      </c>
      <c r="J266" s="208">
        <f t="shared" si="605"/>
        <v>0</v>
      </c>
      <c r="K266" s="208">
        <v>62000</v>
      </c>
      <c r="L266" s="208">
        <f t="shared" si="605"/>
        <v>0</v>
      </c>
      <c r="M266" s="208">
        <f t="shared" si="605"/>
        <v>0</v>
      </c>
      <c r="N266" s="208">
        <f t="shared" si="605"/>
        <v>0</v>
      </c>
      <c r="O266" s="208">
        <f t="shared" si="605"/>
        <v>0</v>
      </c>
      <c r="P266" s="208">
        <f t="shared" si="605"/>
        <v>0</v>
      </c>
      <c r="Q266" s="208">
        <f t="shared" si="605"/>
        <v>0</v>
      </c>
      <c r="R266" s="208">
        <f t="shared" si="605"/>
        <v>0</v>
      </c>
      <c r="S266" s="208">
        <f t="shared" si="605"/>
        <v>0</v>
      </c>
      <c r="T266" s="208">
        <f t="shared" si="605"/>
        <v>0</v>
      </c>
      <c r="U266" s="208">
        <f t="shared" si="605"/>
        <v>0</v>
      </c>
      <c r="V266" s="208">
        <f t="shared" si="605"/>
        <v>0</v>
      </c>
      <c r="W266" s="208">
        <f t="shared" si="605"/>
        <v>0</v>
      </c>
      <c r="X266" s="208">
        <f t="shared" si="605"/>
        <v>0</v>
      </c>
      <c r="Y266" s="208">
        <f t="shared" si="605"/>
        <v>0</v>
      </c>
    </row>
    <row r="267" spans="1:25" s="157" customFormat="1" ht="15" customHeight="1" x14ac:dyDescent="0.2">
      <c r="A267" s="133" t="s">
        <v>320</v>
      </c>
      <c r="B267" s="118"/>
      <c r="C267" s="118" t="s">
        <v>321</v>
      </c>
      <c r="D267" s="246"/>
      <c r="E267" s="187">
        <f>H267+K267+N267+Q267+T267</f>
        <v>62000</v>
      </c>
      <c r="F267" s="187">
        <f>I267+L267+O267+R267+U267</f>
        <v>0</v>
      </c>
      <c r="G267" s="187">
        <f>J267+M267+P267+S267+V267</f>
        <v>0</v>
      </c>
      <c r="H267" s="96"/>
      <c r="I267" s="96"/>
      <c r="J267" s="96"/>
      <c r="K267" s="96">
        <v>62000</v>
      </c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</row>
    <row r="268" spans="1:25" s="209" customFormat="1" ht="15" customHeight="1" x14ac:dyDescent="0.2">
      <c r="A268" s="204" t="s">
        <v>127</v>
      </c>
      <c r="B268" s="196"/>
      <c r="C268" s="196" t="s">
        <v>322</v>
      </c>
      <c r="D268" s="253"/>
      <c r="E268" s="208">
        <f>E269</f>
        <v>0</v>
      </c>
      <c r="F268" s="208">
        <f t="shared" ref="F268:Y268" si="606">F269</f>
        <v>0</v>
      </c>
      <c r="G268" s="208">
        <f t="shared" si="606"/>
        <v>0</v>
      </c>
      <c r="H268" s="208">
        <f t="shared" si="606"/>
        <v>0</v>
      </c>
      <c r="I268" s="208">
        <f t="shared" si="606"/>
        <v>0</v>
      </c>
      <c r="J268" s="208">
        <f t="shared" si="606"/>
        <v>0</v>
      </c>
      <c r="K268" s="208"/>
      <c r="L268" s="208">
        <f t="shared" si="606"/>
        <v>0</v>
      </c>
      <c r="M268" s="208">
        <f t="shared" si="606"/>
        <v>0</v>
      </c>
      <c r="N268" s="208">
        <f t="shared" si="606"/>
        <v>0</v>
      </c>
      <c r="O268" s="208">
        <f t="shared" si="606"/>
        <v>0</v>
      </c>
      <c r="P268" s="208">
        <f t="shared" si="606"/>
        <v>0</v>
      </c>
      <c r="Q268" s="208">
        <f t="shared" si="606"/>
        <v>0</v>
      </c>
      <c r="R268" s="208">
        <f t="shared" si="606"/>
        <v>0</v>
      </c>
      <c r="S268" s="208">
        <f t="shared" si="606"/>
        <v>0</v>
      </c>
      <c r="T268" s="208">
        <f t="shared" si="606"/>
        <v>0</v>
      </c>
      <c r="U268" s="208">
        <f t="shared" si="606"/>
        <v>0</v>
      </c>
      <c r="V268" s="208">
        <f t="shared" si="606"/>
        <v>0</v>
      </c>
      <c r="W268" s="208">
        <f t="shared" si="606"/>
        <v>0</v>
      </c>
      <c r="X268" s="208">
        <f t="shared" si="606"/>
        <v>0</v>
      </c>
      <c r="Y268" s="208">
        <f t="shared" si="606"/>
        <v>0</v>
      </c>
    </row>
    <row r="269" spans="1:25" s="157" customFormat="1" ht="15" customHeight="1" x14ac:dyDescent="0.2">
      <c r="A269" s="133" t="s">
        <v>320</v>
      </c>
      <c r="B269" s="133"/>
      <c r="C269" s="118" t="s">
        <v>332</v>
      </c>
      <c r="D269" s="246"/>
      <c r="E269" s="187">
        <f>H269+K269+N269+Q269+T269</f>
        <v>0</v>
      </c>
      <c r="F269" s="187">
        <f>I269+L269+O269+R269+U269</f>
        <v>0</v>
      </c>
      <c r="G269" s="187">
        <f>J269+M269+P269+S269+V269</f>
        <v>0</v>
      </c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</row>
    <row r="270" spans="1:25" s="209" customFormat="1" ht="15" customHeight="1" x14ac:dyDescent="0.2">
      <c r="A270" s="197" t="s">
        <v>128</v>
      </c>
      <c r="B270" s="196"/>
      <c r="C270" s="196" t="s">
        <v>335</v>
      </c>
      <c r="D270" s="253"/>
      <c r="E270" s="208">
        <f>E271</f>
        <v>0</v>
      </c>
      <c r="F270" s="208">
        <f t="shared" ref="F270:Y270" si="607">F271</f>
        <v>0</v>
      </c>
      <c r="G270" s="208">
        <f t="shared" si="607"/>
        <v>0</v>
      </c>
      <c r="H270" s="208">
        <f t="shared" si="607"/>
        <v>0</v>
      </c>
      <c r="I270" s="208">
        <f t="shared" si="607"/>
        <v>0</v>
      </c>
      <c r="J270" s="208">
        <f t="shared" si="607"/>
        <v>0</v>
      </c>
      <c r="K270" s="208">
        <f t="shared" si="607"/>
        <v>0</v>
      </c>
      <c r="L270" s="208">
        <f t="shared" si="607"/>
        <v>0</v>
      </c>
      <c r="M270" s="208">
        <f t="shared" si="607"/>
        <v>0</v>
      </c>
      <c r="N270" s="208">
        <f t="shared" si="607"/>
        <v>0</v>
      </c>
      <c r="O270" s="208">
        <f t="shared" si="607"/>
        <v>0</v>
      </c>
      <c r="P270" s="208">
        <f t="shared" si="607"/>
        <v>0</v>
      </c>
      <c r="Q270" s="208">
        <f t="shared" si="607"/>
        <v>0</v>
      </c>
      <c r="R270" s="208">
        <f t="shared" si="607"/>
        <v>0</v>
      </c>
      <c r="S270" s="208">
        <f t="shared" si="607"/>
        <v>0</v>
      </c>
      <c r="T270" s="208">
        <f t="shared" si="607"/>
        <v>0</v>
      </c>
      <c r="U270" s="208">
        <f t="shared" si="607"/>
        <v>0</v>
      </c>
      <c r="V270" s="208">
        <f t="shared" si="607"/>
        <v>0</v>
      </c>
      <c r="W270" s="208">
        <f t="shared" si="607"/>
        <v>0</v>
      </c>
      <c r="X270" s="208">
        <f t="shared" si="607"/>
        <v>0</v>
      </c>
      <c r="Y270" s="208">
        <f t="shared" si="607"/>
        <v>0</v>
      </c>
    </row>
    <row r="271" spans="1:25" s="157" customFormat="1" ht="15" customHeight="1" x14ac:dyDescent="0.2">
      <c r="A271" s="133" t="s">
        <v>320</v>
      </c>
      <c r="B271" s="118"/>
      <c r="C271" s="118" t="s">
        <v>344</v>
      </c>
      <c r="D271" s="246"/>
      <c r="E271" s="187">
        <f>H271+K271+N271+Q271+T271</f>
        <v>0</v>
      </c>
      <c r="F271" s="187">
        <f>I271+L271+O271+R271+U271</f>
        <v>0</v>
      </c>
      <c r="G271" s="187">
        <f>J271+M271+P271+S271+V271</f>
        <v>0</v>
      </c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</row>
    <row r="272" spans="1:25" s="209" customFormat="1" ht="15" customHeight="1" x14ac:dyDescent="0.2">
      <c r="A272" s="197" t="s">
        <v>129</v>
      </c>
      <c r="B272" s="196"/>
      <c r="C272" s="196" t="s">
        <v>347</v>
      </c>
      <c r="D272" s="253"/>
      <c r="E272" s="208">
        <f>E273</f>
        <v>0</v>
      </c>
      <c r="F272" s="208">
        <f t="shared" ref="F272:Y272" si="608">F273</f>
        <v>0</v>
      </c>
      <c r="G272" s="208">
        <f t="shared" si="608"/>
        <v>0</v>
      </c>
      <c r="H272" s="208">
        <f t="shared" si="608"/>
        <v>0</v>
      </c>
      <c r="I272" s="208">
        <f t="shared" si="608"/>
        <v>0</v>
      </c>
      <c r="J272" s="208">
        <f t="shared" si="608"/>
        <v>0</v>
      </c>
      <c r="K272" s="208">
        <f t="shared" si="608"/>
        <v>0</v>
      </c>
      <c r="L272" s="208">
        <f t="shared" si="608"/>
        <v>0</v>
      </c>
      <c r="M272" s="208">
        <f t="shared" si="608"/>
        <v>0</v>
      </c>
      <c r="N272" s="208">
        <f t="shared" si="608"/>
        <v>0</v>
      </c>
      <c r="O272" s="208">
        <f t="shared" si="608"/>
        <v>0</v>
      </c>
      <c r="P272" s="208">
        <f t="shared" si="608"/>
        <v>0</v>
      </c>
      <c r="Q272" s="208">
        <f t="shared" si="608"/>
        <v>0</v>
      </c>
      <c r="R272" s="208">
        <f t="shared" si="608"/>
        <v>0</v>
      </c>
      <c r="S272" s="208">
        <f t="shared" si="608"/>
        <v>0</v>
      </c>
      <c r="T272" s="208">
        <f t="shared" si="608"/>
        <v>0</v>
      </c>
      <c r="U272" s="208">
        <f t="shared" si="608"/>
        <v>0</v>
      </c>
      <c r="V272" s="208">
        <f t="shared" si="608"/>
        <v>0</v>
      </c>
      <c r="W272" s="208">
        <f t="shared" si="608"/>
        <v>0</v>
      </c>
      <c r="X272" s="208">
        <f t="shared" si="608"/>
        <v>0</v>
      </c>
      <c r="Y272" s="208">
        <f t="shared" si="608"/>
        <v>0</v>
      </c>
    </row>
    <row r="273" spans="1:25" s="157" customFormat="1" ht="15" customHeight="1" x14ac:dyDescent="0.2">
      <c r="A273" s="205" t="s">
        <v>320</v>
      </c>
      <c r="B273" s="118"/>
      <c r="C273" s="118" t="s">
        <v>358</v>
      </c>
      <c r="D273" s="246"/>
      <c r="E273" s="187">
        <f>H273+K273+N273+Q273+T273</f>
        <v>0</v>
      </c>
      <c r="F273" s="187">
        <f>I273+L273+O273+R273+U273</f>
        <v>0</v>
      </c>
      <c r="G273" s="187">
        <f>J273+M273+P273+S273+V273</f>
        <v>0</v>
      </c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</row>
    <row r="274" spans="1:25" s="36" customFormat="1" ht="25.5" hidden="1" customHeight="1" x14ac:dyDescent="0.2">
      <c r="A274" s="94" t="s">
        <v>240</v>
      </c>
      <c r="B274" s="93"/>
      <c r="C274" s="93"/>
      <c r="D274" s="255" t="s">
        <v>142</v>
      </c>
      <c r="E274" s="109">
        <f>J274+M274+P274+S274+V274</f>
        <v>0</v>
      </c>
      <c r="F274" s="109">
        <f t="shared" ref="F274:G274" si="609">K274+N274+Q274+T274+W274</f>
        <v>0</v>
      </c>
      <c r="G274" s="109">
        <f t="shared" si="609"/>
        <v>0</v>
      </c>
      <c r="H274" s="109">
        <f>H275+H279</f>
        <v>0</v>
      </c>
      <c r="I274" s="109">
        <f>I275+I279</f>
        <v>0</v>
      </c>
      <c r="J274" s="109">
        <f>J275+J279</f>
        <v>0</v>
      </c>
      <c r="K274" s="109">
        <f t="shared" ref="K274:Y274" si="610">K275+K279</f>
        <v>0</v>
      </c>
      <c r="L274" s="109">
        <f t="shared" si="610"/>
        <v>0</v>
      </c>
      <c r="M274" s="109">
        <f t="shared" si="610"/>
        <v>0</v>
      </c>
      <c r="N274" s="109">
        <f t="shared" si="610"/>
        <v>0</v>
      </c>
      <c r="O274" s="109">
        <f t="shared" si="610"/>
        <v>0</v>
      </c>
      <c r="P274" s="109">
        <f t="shared" si="610"/>
        <v>0</v>
      </c>
      <c r="Q274" s="109">
        <f t="shared" si="610"/>
        <v>0</v>
      </c>
      <c r="R274" s="109">
        <f t="shared" si="610"/>
        <v>0</v>
      </c>
      <c r="S274" s="109">
        <f t="shared" si="610"/>
        <v>0</v>
      </c>
      <c r="T274" s="109">
        <f t="shared" si="610"/>
        <v>0</v>
      </c>
      <c r="U274" s="109">
        <f t="shared" si="610"/>
        <v>0</v>
      </c>
      <c r="V274" s="109">
        <f t="shared" si="610"/>
        <v>0</v>
      </c>
      <c r="W274" s="109">
        <f t="shared" si="610"/>
        <v>0</v>
      </c>
      <c r="X274" s="109">
        <f t="shared" si="610"/>
        <v>0</v>
      </c>
      <c r="Y274" s="109">
        <f t="shared" si="610"/>
        <v>0</v>
      </c>
    </row>
    <row r="275" spans="1:25" s="36" customFormat="1" ht="93.75" hidden="1" customHeight="1" x14ac:dyDescent="0.2">
      <c r="A275" s="53" t="s">
        <v>136</v>
      </c>
      <c r="B275" s="50"/>
      <c r="C275" s="50"/>
      <c r="D275" s="237" t="s">
        <v>141</v>
      </c>
      <c r="E275" s="107">
        <f>E276</f>
        <v>0</v>
      </c>
      <c r="F275" s="107">
        <f t="shared" ref="F275:G277" si="611">F276</f>
        <v>0</v>
      </c>
      <c r="G275" s="107">
        <f t="shared" si="611"/>
        <v>0</v>
      </c>
      <c r="H275" s="107">
        <f t="shared" ref="H275:W277" si="612">H276</f>
        <v>0</v>
      </c>
      <c r="I275" s="107">
        <f t="shared" si="612"/>
        <v>0</v>
      </c>
      <c r="J275" s="107">
        <f t="shared" si="612"/>
        <v>0</v>
      </c>
      <c r="K275" s="107">
        <f t="shared" si="612"/>
        <v>0</v>
      </c>
      <c r="L275" s="107">
        <f t="shared" si="612"/>
        <v>0</v>
      </c>
      <c r="M275" s="107">
        <f t="shared" si="612"/>
        <v>0</v>
      </c>
      <c r="N275" s="107">
        <f t="shared" si="612"/>
        <v>0</v>
      </c>
      <c r="O275" s="107">
        <f t="shared" si="612"/>
        <v>0</v>
      </c>
      <c r="P275" s="107">
        <f t="shared" si="612"/>
        <v>0</v>
      </c>
      <c r="Q275" s="107">
        <f t="shared" si="612"/>
        <v>0</v>
      </c>
      <c r="R275" s="107">
        <f t="shared" si="612"/>
        <v>0</v>
      </c>
      <c r="S275" s="107">
        <f t="shared" si="612"/>
        <v>0</v>
      </c>
      <c r="T275" s="107">
        <f t="shared" si="612"/>
        <v>0</v>
      </c>
      <c r="U275" s="107">
        <f t="shared" si="612"/>
        <v>0</v>
      </c>
      <c r="V275" s="107">
        <f t="shared" si="612"/>
        <v>0</v>
      </c>
      <c r="W275" s="107">
        <f t="shared" si="612"/>
        <v>0</v>
      </c>
      <c r="X275" s="107">
        <f t="shared" ref="X275:Y277" si="613">X276</f>
        <v>0</v>
      </c>
      <c r="Y275" s="107">
        <f t="shared" si="613"/>
        <v>0</v>
      </c>
    </row>
    <row r="276" spans="1:25" s="36" customFormat="1" ht="39" hidden="1" customHeight="1" x14ac:dyDescent="0.2">
      <c r="A276" s="54" t="s">
        <v>218</v>
      </c>
      <c r="B276" s="50"/>
      <c r="C276" s="50"/>
      <c r="D276" s="237" t="s">
        <v>227</v>
      </c>
      <c r="E276" s="107">
        <f>E277</f>
        <v>0</v>
      </c>
      <c r="F276" s="107">
        <f t="shared" si="611"/>
        <v>0</v>
      </c>
      <c r="G276" s="107">
        <f t="shared" si="611"/>
        <v>0</v>
      </c>
      <c r="H276" s="107">
        <f t="shared" si="612"/>
        <v>0</v>
      </c>
      <c r="I276" s="107">
        <f t="shared" si="612"/>
        <v>0</v>
      </c>
      <c r="J276" s="107">
        <f t="shared" si="612"/>
        <v>0</v>
      </c>
      <c r="K276" s="107">
        <f t="shared" si="612"/>
        <v>0</v>
      </c>
      <c r="L276" s="107">
        <f t="shared" si="612"/>
        <v>0</v>
      </c>
      <c r="M276" s="107">
        <f t="shared" si="612"/>
        <v>0</v>
      </c>
      <c r="N276" s="107">
        <f t="shared" si="612"/>
        <v>0</v>
      </c>
      <c r="O276" s="107">
        <f t="shared" si="612"/>
        <v>0</v>
      </c>
      <c r="P276" s="107">
        <f t="shared" si="612"/>
        <v>0</v>
      </c>
      <c r="Q276" s="107">
        <f t="shared" si="612"/>
        <v>0</v>
      </c>
      <c r="R276" s="107">
        <f t="shared" si="612"/>
        <v>0</v>
      </c>
      <c r="S276" s="107">
        <f t="shared" si="612"/>
        <v>0</v>
      </c>
      <c r="T276" s="107">
        <f t="shared" si="612"/>
        <v>0</v>
      </c>
      <c r="U276" s="107">
        <f t="shared" si="612"/>
        <v>0</v>
      </c>
      <c r="V276" s="107">
        <f t="shared" si="612"/>
        <v>0</v>
      </c>
      <c r="W276" s="107">
        <f t="shared" si="612"/>
        <v>0</v>
      </c>
      <c r="X276" s="107">
        <f t="shared" si="613"/>
        <v>0</v>
      </c>
      <c r="Y276" s="107">
        <f t="shared" si="613"/>
        <v>0</v>
      </c>
    </row>
    <row r="277" spans="1:25" s="36" customFormat="1" ht="36" hidden="1" customHeight="1" x14ac:dyDescent="0.2">
      <c r="A277" s="54" t="s">
        <v>220</v>
      </c>
      <c r="B277" s="50"/>
      <c r="C277" s="50"/>
      <c r="D277" s="237" t="s">
        <v>195</v>
      </c>
      <c r="E277" s="107">
        <f>E278</f>
        <v>0</v>
      </c>
      <c r="F277" s="107">
        <f t="shared" si="611"/>
        <v>0</v>
      </c>
      <c r="G277" s="107">
        <f t="shared" si="611"/>
        <v>0</v>
      </c>
      <c r="H277" s="107">
        <f t="shared" si="612"/>
        <v>0</v>
      </c>
      <c r="I277" s="107">
        <f t="shared" si="612"/>
        <v>0</v>
      </c>
      <c r="J277" s="107">
        <f t="shared" si="612"/>
        <v>0</v>
      </c>
      <c r="K277" s="107">
        <f t="shared" si="612"/>
        <v>0</v>
      </c>
      <c r="L277" s="107">
        <f t="shared" si="612"/>
        <v>0</v>
      </c>
      <c r="M277" s="107">
        <f t="shared" si="612"/>
        <v>0</v>
      </c>
      <c r="N277" s="107">
        <f t="shared" si="612"/>
        <v>0</v>
      </c>
      <c r="O277" s="107">
        <f t="shared" si="612"/>
        <v>0</v>
      </c>
      <c r="P277" s="107">
        <f t="shared" si="612"/>
        <v>0</v>
      </c>
      <c r="Q277" s="107">
        <f t="shared" si="612"/>
        <v>0</v>
      </c>
      <c r="R277" s="107">
        <f t="shared" si="612"/>
        <v>0</v>
      </c>
      <c r="S277" s="107">
        <f t="shared" si="612"/>
        <v>0</v>
      </c>
      <c r="T277" s="107">
        <f t="shared" si="612"/>
        <v>0</v>
      </c>
      <c r="U277" s="107">
        <f t="shared" si="612"/>
        <v>0</v>
      </c>
      <c r="V277" s="107">
        <f t="shared" si="612"/>
        <v>0</v>
      </c>
      <c r="W277" s="107">
        <f t="shared" si="612"/>
        <v>0</v>
      </c>
      <c r="X277" s="107">
        <f t="shared" si="613"/>
        <v>0</v>
      </c>
      <c r="Y277" s="107">
        <f t="shared" si="613"/>
        <v>0</v>
      </c>
    </row>
    <row r="278" spans="1:25" s="36" customFormat="1" ht="15" hidden="1" customHeight="1" x14ac:dyDescent="0.2">
      <c r="A278" s="47" t="s">
        <v>128</v>
      </c>
      <c r="B278" s="44"/>
      <c r="C278" s="44">
        <v>310</v>
      </c>
      <c r="D278" s="246"/>
      <c r="E278" s="187">
        <f>H278+K278+N278+Q278+T278</f>
        <v>0</v>
      </c>
      <c r="F278" s="187">
        <f>I278+L278+O278+R278+U278</f>
        <v>0</v>
      </c>
      <c r="G278" s="187">
        <f>J278+M278+P278+S278+V278</f>
        <v>0</v>
      </c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</row>
    <row r="279" spans="1:25" s="36" customFormat="1" ht="79.5" hidden="1" customHeight="1" x14ac:dyDescent="0.2">
      <c r="A279" s="53" t="s">
        <v>137</v>
      </c>
      <c r="B279" s="50"/>
      <c r="C279" s="50"/>
      <c r="D279" s="237" t="s">
        <v>140</v>
      </c>
      <c r="E279" s="107">
        <f>E280</f>
        <v>0</v>
      </c>
      <c r="F279" s="107">
        <f t="shared" ref="F279:G281" si="614">F280</f>
        <v>0</v>
      </c>
      <c r="G279" s="107">
        <f t="shared" si="614"/>
        <v>0</v>
      </c>
      <c r="H279" s="107">
        <f t="shared" ref="H279:W281" si="615">H280</f>
        <v>0</v>
      </c>
      <c r="I279" s="107">
        <f t="shared" si="615"/>
        <v>0</v>
      </c>
      <c r="J279" s="107">
        <f t="shared" si="615"/>
        <v>0</v>
      </c>
      <c r="K279" s="107">
        <f t="shared" si="615"/>
        <v>0</v>
      </c>
      <c r="L279" s="107">
        <f t="shared" si="615"/>
        <v>0</v>
      </c>
      <c r="M279" s="107">
        <f t="shared" si="615"/>
        <v>0</v>
      </c>
      <c r="N279" s="107">
        <f t="shared" si="615"/>
        <v>0</v>
      </c>
      <c r="O279" s="107">
        <f t="shared" si="615"/>
        <v>0</v>
      </c>
      <c r="P279" s="107">
        <f t="shared" si="615"/>
        <v>0</v>
      </c>
      <c r="Q279" s="107">
        <f t="shared" si="615"/>
        <v>0</v>
      </c>
      <c r="R279" s="107">
        <f t="shared" si="615"/>
        <v>0</v>
      </c>
      <c r="S279" s="107">
        <f t="shared" si="615"/>
        <v>0</v>
      </c>
      <c r="T279" s="107">
        <f t="shared" si="615"/>
        <v>0</v>
      </c>
      <c r="U279" s="107">
        <f t="shared" si="615"/>
        <v>0</v>
      </c>
      <c r="V279" s="107">
        <f t="shared" si="615"/>
        <v>0</v>
      </c>
      <c r="W279" s="107">
        <f t="shared" si="615"/>
        <v>0</v>
      </c>
      <c r="X279" s="107">
        <f t="shared" ref="X279:Y281" si="616">X280</f>
        <v>0</v>
      </c>
      <c r="Y279" s="107">
        <f t="shared" si="616"/>
        <v>0</v>
      </c>
    </row>
    <row r="280" spans="1:25" s="36" customFormat="1" ht="44.25" hidden="1" customHeight="1" x14ac:dyDescent="0.2">
      <c r="A280" s="54" t="s">
        <v>218</v>
      </c>
      <c r="B280" s="50"/>
      <c r="C280" s="50"/>
      <c r="D280" s="237" t="s">
        <v>228</v>
      </c>
      <c r="E280" s="107">
        <f>E281</f>
        <v>0</v>
      </c>
      <c r="F280" s="107">
        <f t="shared" si="614"/>
        <v>0</v>
      </c>
      <c r="G280" s="107">
        <f t="shared" si="614"/>
        <v>0</v>
      </c>
      <c r="H280" s="107">
        <f t="shared" si="615"/>
        <v>0</v>
      </c>
      <c r="I280" s="107">
        <f t="shared" si="615"/>
        <v>0</v>
      </c>
      <c r="J280" s="107">
        <f t="shared" si="615"/>
        <v>0</v>
      </c>
      <c r="K280" s="107">
        <f t="shared" si="615"/>
        <v>0</v>
      </c>
      <c r="L280" s="107">
        <f t="shared" si="615"/>
        <v>0</v>
      </c>
      <c r="M280" s="107">
        <f t="shared" si="615"/>
        <v>0</v>
      </c>
      <c r="N280" s="107">
        <f t="shared" si="615"/>
        <v>0</v>
      </c>
      <c r="O280" s="107">
        <f t="shared" si="615"/>
        <v>0</v>
      </c>
      <c r="P280" s="107">
        <f t="shared" si="615"/>
        <v>0</v>
      </c>
      <c r="Q280" s="107">
        <f t="shared" si="615"/>
        <v>0</v>
      </c>
      <c r="R280" s="107">
        <f t="shared" si="615"/>
        <v>0</v>
      </c>
      <c r="S280" s="107">
        <f t="shared" si="615"/>
        <v>0</v>
      </c>
      <c r="T280" s="107">
        <f t="shared" si="615"/>
        <v>0</v>
      </c>
      <c r="U280" s="107">
        <f t="shared" si="615"/>
        <v>0</v>
      </c>
      <c r="V280" s="107">
        <f t="shared" si="615"/>
        <v>0</v>
      </c>
      <c r="W280" s="107">
        <f t="shared" si="615"/>
        <v>0</v>
      </c>
      <c r="X280" s="107">
        <f t="shared" si="616"/>
        <v>0</v>
      </c>
      <c r="Y280" s="107">
        <f t="shared" si="616"/>
        <v>0</v>
      </c>
    </row>
    <row r="281" spans="1:25" s="36" customFormat="1" ht="36.75" hidden="1" customHeight="1" x14ac:dyDescent="0.2">
      <c r="A281" s="54" t="s">
        <v>220</v>
      </c>
      <c r="B281" s="50"/>
      <c r="C281" s="50"/>
      <c r="D281" s="237" t="s">
        <v>229</v>
      </c>
      <c r="E281" s="107">
        <f>E282</f>
        <v>0</v>
      </c>
      <c r="F281" s="107">
        <f t="shared" si="614"/>
        <v>0</v>
      </c>
      <c r="G281" s="107">
        <f t="shared" si="614"/>
        <v>0</v>
      </c>
      <c r="H281" s="107">
        <f t="shared" si="615"/>
        <v>0</v>
      </c>
      <c r="I281" s="107">
        <f t="shared" si="615"/>
        <v>0</v>
      </c>
      <c r="J281" s="107">
        <f t="shared" si="615"/>
        <v>0</v>
      </c>
      <c r="K281" s="107">
        <f t="shared" si="615"/>
        <v>0</v>
      </c>
      <c r="L281" s="107">
        <f t="shared" si="615"/>
        <v>0</v>
      </c>
      <c r="M281" s="107">
        <f t="shared" si="615"/>
        <v>0</v>
      </c>
      <c r="N281" s="107">
        <f t="shared" si="615"/>
        <v>0</v>
      </c>
      <c r="O281" s="107">
        <f t="shared" si="615"/>
        <v>0</v>
      </c>
      <c r="P281" s="107">
        <f t="shared" si="615"/>
        <v>0</v>
      </c>
      <c r="Q281" s="107">
        <f t="shared" si="615"/>
        <v>0</v>
      </c>
      <c r="R281" s="107">
        <f t="shared" si="615"/>
        <v>0</v>
      </c>
      <c r="S281" s="107">
        <f t="shared" si="615"/>
        <v>0</v>
      </c>
      <c r="T281" s="107">
        <f t="shared" si="615"/>
        <v>0</v>
      </c>
      <c r="U281" s="107">
        <f t="shared" si="615"/>
        <v>0</v>
      </c>
      <c r="V281" s="107">
        <f t="shared" si="615"/>
        <v>0</v>
      </c>
      <c r="W281" s="107">
        <f t="shared" si="615"/>
        <v>0</v>
      </c>
      <c r="X281" s="107">
        <f t="shared" si="616"/>
        <v>0</v>
      </c>
      <c r="Y281" s="107">
        <f t="shared" si="616"/>
        <v>0</v>
      </c>
    </row>
    <row r="282" spans="1:25" s="36" customFormat="1" ht="15" hidden="1" customHeight="1" x14ac:dyDescent="0.2">
      <c r="A282" s="47" t="s">
        <v>129</v>
      </c>
      <c r="B282" s="44"/>
      <c r="C282" s="44">
        <v>340</v>
      </c>
      <c r="D282" s="246"/>
      <c r="E282" s="187">
        <f>H282+K282+N282+Q282+T282</f>
        <v>0</v>
      </c>
      <c r="F282" s="187">
        <f>I282+L282+O282+R282+U282</f>
        <v>0</v>
      </c>
      <c r="G282" s="187">
        <f>J282+M282+P282+S282+V282</f>
        <v>0</v>
      </c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</row>
    <row r="283" spans="1:25" s="162" customFormat="1" ht="27" customHeight="1" x14ac:dyDescent="0.2">
      <c r="A283" s="159" t="s">
        <v>145</v>
      </c>
      <c r="B283" s="160"/>
      <c r="C283" s="160"/>
      <c r="D283" s="256" t="s">
        <v>150</v>
      </c>
      <c r="E283" s="161">
        <f>E284</f>
        <v>0</v>
      </c>
      <c r="F283" s="161">
        <f>F284</f>
        <v>0</v>
      </c>
      <c r="G283" s="161">
        <f>G284</f>
        <v>0</v>
      </c>
      <c r="H283" s="161">
        <f t="shared" ref="H283:J283" si="617">H284</f>
        <v>0</v>
      </c>
      <c r="I283" s="161">
        <f t="shared" si="617"/>
        <v>0</v>
      </c>
      <c r="J283" s="161">
        <f t="shared" si="617"/>
        <v>0</v>
      </c>
      <c r="K283" s="161">
        <f>K284</f>
        <v>0</v>
      </c>
      <c r="L283" s="161">
        <f>L284</f>
        <v>0</v>
      </c>
      <c r="M283" s="161">
        <f>M284</f>
        <v>0</v>
      </c>
      <c r="N283" s="161">
        <f t="shared" ref="N283:Y283" si="618">N284</f>
        <v>0</v>
      </c>
      <c r="O283" s="161">
        <f t="shared" si="618"/>
        <v>0</v>
      </c>
      <c r="P283" s="161">
        <f t="shared" si="618"/>
        <v>0</v>
      </c>
      <c r="Q283" s="161">
        <f t="shared" si="618"/>
        <v>0</v>
      </c>
      <c r="R283" s="161">
        <f t="shared" si="618"/>
        <v>0</v>
      </c>
      <c r="S283" s="161">
        <f t="shared" si="618"/>
        <v>0</v>
      </c>
      <c r="T283" s="161">
        <f t="shared" si="618"/>
        <v>0</v>
      </c>
      <c r="U283" s="161">
        <f t="shared" si="618"/>
        <v>0</v>
      </c>
      <c r="V283" s="161">
        <f t="shared" si="618"/>
        <v>0</v>
      </c>
      <c r="W283" s="161">
        <f t="shared" si="618"/>
        <v>0</v>
      </c>
      <c r="X283" s="161">
        <f t="shared" si="618"/>
        <v>0</v>
      </c>
      <c r="Y283" s="161">
        <f t="shared" si="618"/>
        <v>0</v>
      </c>
    </row>
    <row r="284" spans="1:25" s="162" customFormat="1" ht="26.25" customHeight="1" x14ac:dyDescent="0.2">
      <c r="A284" s="159" t="s">
        <v>19</v>
      </c>
      <c r="B284" s="160"/>
      <c r="C284" s="160"/>
      <c r="D284" s="256" t="s">
        <v>149</v>
      </c>
      <c r="E284" s="161">
        <f>E285+E290</f>
        <v>0</v>
      </c>
      <c r="F284" s="161">
        <f t="shared" ref="F284:G284" si="619">F285+F290</f>
        <v>0</v>
      </c>
      <c r="G284" s="161">
        <f t="shared" si="619"/>
        <v>0</v>
      </c>
      <c r="H284" s="161">
        <f t="shared" ref="H284:Y284" si="620">H285+H290</f>
        <v>0</v>
      </c>
      <c r="I284" s="161">
        <f t="shared" si="620"/>
        <v>0</v>
      </c>
      <c r="J284" s="161">
        <f t="shared" si="620"/>
        <v>0</v>
      </c>
      <c r="K284" s="161">
        <f t="shared" si="620"/>
        <v>0</v>
      </c>
      <c r="L284" s="161">
        <f t="shared" si="620"/>
        <v>0</v>
      </c>
      <c r="M284" s="161">
        <f t="shared" si="620"/>
        <v>0</v>
      </c>
      <c r="N284" s="161">
        <f t="shared" si="620"/>
        <v>0</v>
      </c>
      <c r="O284" s="161">
        <f t="shared" si="620"/>
        <v>0</v>
      </c>
      <c r="P284" s="161">
        <f t="shared" si="620"/>
        <v>0</v>
      </c>
      <c r="Q284" s="161">
        <f t="shared" si="620"/>
        <v>0</v>
      </c>
      <c r="R284" s="161">
        <f t="shared" si="620"/>
        <v>0</v>
      </c>
      <c r="S284" s="161">
        <f t="shared" si="620"/>
        <v>0</v>
      </c>
      <c r="T284" s="161">
        <f t="shared" si="620"/>
        <v>0</v>
      </c>
      <c r="U284" s="161">
        <f t="shared" si="620"/>
        <v>0</v>
      </c>
      <c r="V284" s="161">
        <f t="shared" si="620"/>
        <v>0</v>
      </c>
      <c r="W284" s="161">
        <f t="shared" si="620"/>
        <v>0</v>
      </c>
      <c r="X284" s="161">
        <f t="shared" si="620"/>
        <v>0</v>
      </c>
      <c r="Y284" s="161">
        <f t="shared" si="620"/>
        <v>0</v>
      </c>
    </row>
    <row r="285" spans="1:25" s="162" customFormat="1" ht="59.25" customHeight="1" x14ac:dyDescent="0.2">
      <c r="A285" s="159" t="s">
        <v>146</v>
      </c>
      <c r="B285" s="160"/>
      <c r="C285" s="160"/>
      <c r="D285" s="256" t="s">
        <v>256</v>
      </c>
      <c r="E285" s="161">
        <f>E286</f>
        <v>0</v>
      </c>
      <c r="F285" s="161">
        <f t="shared" ref="F285:G285" si="621">F286</f>
        <v>0</v>
      </c>
      <c r="G285" s="161">
        <f t="shared" si="621"/>
        <v>0</v>
      </c>
      <c r="H285" s="161">
        <f t="shared" ref="H285:W288" si="622">H286</f>
        <v>0</v>
      </c>
      <c r="I285" s="161">
        <f t="shared" si="622"/>
        <v>0</v>
      </c>
      <c r="J285" s="161">
        <f t="shared" si="622"/>
        <v>0</v>
      </c>
      <c r="K285" s="161">
        <f t="shared" si="622"/>
        <v>0</v>
      </c>
      <c r="L285" s="161">
        <f t="shared" si="622"/>
        <v>0</v>
      </c>
      <c r="M285" s="161">
        <f t="shared" si="622"/>
        <v>0</v>
      </c>
      <c r="N285" s="161">
        <f t="shared" si="622"/>
        <v>0</v>
      </c>
      <c r="O285" s="161">
        <f t="shared" si="622"/>
        <v>0</v>
      </c>
      <c r="P285" s="161">
        <f t="shared" si="622"/>
        <v>0</v>
      </c>
      <c r="Q285" s="161">
        <f t="shared" si="622"/>
        <v>0</v>
      </c>
      <c r="R285" s="161">
        <f t="shared" si="622"/>
        <v>0</v>
      </c>
      <c r="S285" s="161">
        <f t="shared" si="622"/>
        <v>0</v>
      </c>
      <c r="T285" s="161">
        <f t="shared" si="622"/>
        <v>0</v>
      </c>
      <c r="U285" s="161">
        <f t="shared" si="622"/>
        <v>0</v>
      </c>
      <c r="V285" s="161">
        <f t="shared" si="622"/>
        <v>0</v>
      </c>
      <c r="W285" s="161">
        <f t="shared" si="622"/>
        <v>0</v>
      </c>
      <c r="X285" s="161">
        <f t="shared" ref="X285:Y288" si="623">X286</f>
        <v>0</v>
      </c>
      <c r="Y285" s="161">
        <f t="shared" si="623"/>
        <v>0</v>
      </c>
    </row>
    <row r="286" spans="1:25" s="162" customFormat="1" ht="39" customHeight="1" x14ac:dyDescent="0.2">
      <c r="A286" s="163" t="s">
        <v>218</v>
      </c>
      <c r="B286" s="160"/>
      <c r="C286" s="160"/>
      <c r="D286" s="256" t="s">
        <v>255</v>
      </c>
      <c r="E286" s="164">
        <f>E287</f>
        <v>0</v>
      </c>
      <c r="F286" s="164">
        <f>F287</f>
        <v>0</v>
      </c>
      <c r="G286" s="164">
        <f>G287</f>
        <v>0</v>
      </c>
      <c r="H286" s="164">
        <f t="shared" si="622"/>
        <v>0</v>
      </c>
      <c r="I286" s="164">
        <f t="shared" si="622"/>
        <v>0</v>
      </c>
      <c r="J286" s="164">
        <f t="shared" si="622"/>
        <v>0</v>
      </c>
      <c r="K286" s="164">
        <f t="shared" si="622"/>
        <v>0</v>
      </c>
      <c r="L286" s="164">
        <f t="shared" si="622"/>
        <v>0</v>
      </c>
      <c r="M286" s="164">
        <f t="shared" si="622"/>
        <v>0</v>
      </c>
      <c r="N286" s="164">
        <f t="shared" si="622"/>
        <v>0</v>
      </c>
      <c r="O286" s="164">
        <f t="shared" si="622"/>
        <v>0</v>
      </c>
      <c r="P286" s="164">
        <f t="shared" si="622"/>
        <v>0</v>
      </c>
      <c r="Q286" s="164">
        <f t="shared" si="622"/>
        <v>0</v>
      </c>
      <c r="R286" s="164">
        <f t="shared" si="622"/>
        <v>0</v>
      </c>
      <c r="S286" s="164">
        <f t="shared" si="622"/>
        <v>0</v>
      </c>
      <c r="T286" s="164">
        <f t="shared" si="622"/>
        <v>0</v>
      </c>
      <c r="U286" s="164">
        <f t="shared" si="622"/>
        <v>0</v>
      </c>
      <c r="V286" s="164">
        <f t="shared" si="622"/>
        <v>0</v>
      </c>
      <c r="W286" s="164">
        <f t="shared" si="622"/>
        <v>0</v>
      </c>
      <c r="X286" s="164">
        <f t="shared" si="623"/>
        <v>0</v>
      </c>
      <c r="Y286" s="164">
        <f t="shared" si="623"/>
        <v>0</v>
      </c>
    </row>
    <row r="287" spans="1:25" s="162" customFormat="1" ht="40.5" customHeight="1" x14ac:dyDescent="0.2">
      <c r="A287" s="163" t="s">
        <v>220</v>
      </c>
      <c r="B287" s="160"/>
      <c r="C287" s="160"/>
      <c r="D287" s="256" t="s">
        <v>254</v>
      </c>
      <c r="E287" s="164">
        <f>E288</f>
        <v>0</v>
      </c>
      <c r="F287" s="164">
        <f t="shared" ref="F287:G288" si="624">F288</f>
        <v>0</v>
      </c>
      <c r="G287" s="164">
        <f t="shared" si="624"/>
        <v>0</v>
      </c>
      <c r="H287" s="164">
        <f t="shared" si="622"/>
        <v>0</v>
      </c>
      <c r="I287" s="164">
        <f t="shared" si="622"/>
        <v>0</v>
      </c>
      <c r="J287" s="164">
        <f t="shared" si="622"/>
        <v>0</v>
      </c>
      <c r="K287" s="164">
        <f t="shared" si="622"/>
        <v>0</v>
      </c>
      <c r="L287" s="164">
        <f t="shared" si="622"/>
        <v>0</v>
      </c>
      <c r="M287" s="164">
        <f t="shared" si="622"/>
        <v>0</v>
      </c>
      <c r="N287" s="164">
        <f t="shared" si="622"/>
        <v>0</v>
      </c>
      <c r="O287" s="164">
        <f t="shared" si="622"/>
        <v>0</v>
      </c>
      <c r="P287" s="164">
        <f t="shared" si="622"/>
        <v>0</v>
      </c>
      <c r="Q287" s="164">
        <f t="shared" si="622"/>
        <v>0</v>
      </c>
      <c r="R287" s="164">
        <f t="shared" si="622"/>
        <v>0</v>
      </c>
      <c r="S287" s="164">
        <f t="shared" si="622"/>
        <v>0</v>
      </c>
      <c r="T287" s="164">
        <f t="shared" si="622"/>
        <v>0</v>
      </c>
      <c r="U287" s="164">
        <f t="shared" si="622"/>
        <v>0</v>
      </c>
      <c r="V287" s="164">
        <f t="shared" si="622"/>
        <v>0</v>
      </c>
      <c r="W287" s="164">
        <f t="shared" si="622"/>
        <v>0</v>
      </c>
      <c r="X287" s="164">
        <f t="shared" si="623"/>
        <v>0</v>
      </c>
      <c r="Y287" s="164">
        <f t="shared" si="623"/>
        <v>0</v>
      </c>
    </row>
    <row r="288" spans="1:25" s="162" customFormat="1" ht="17.25" customHeight="1" x14ac:dyDescent="0.2">
      <c r="A288" s="204" t="s">
        <v>127</v>
      </c>
      <c r="B288" s="196"/>
      <c r="C288" s="196" t="s">
        <v>322</v>
      </c>
      <c r="D288" s="246"/>
      <c r="E288" s="187">
        <f>E289</f>
        <v>0</v>
      </c>
      <c r="F288" s="187">
        <f t="shared" si="624"/>
        <v>0</v>
      </c>
      <c r="G288" s="187">
        <f t="shared" si="624"/>
        <v>0</v>
      </c>
      <c r="H288" s="187">
        <f t="shared" si="622"/>
        <v>0</v>
      </c>
      <c r="I288" s="187">
        <f t="shared" si="622"/>
        <v>0</v>
      </c>
      <c r="J288" s="187">
        <f t="shared" si="622"/>
        <v>0</v>
      </c>
      <c r="K288" s="187">
        <f t="shared" si="622"/>
        <v>0</v>
      </c>
      <c r="L288" s="187">
        <f t="shared" si="622"/>
        <v>0</v>
      </c>
      <c r="M288" s="187">
        <f t="shared" si="622"/>
        <v>0</v>
      </c>
      <c r="N288" s="187">
        <f t="shared" si="622"/>
        <v>0</v>
      </c>
      <c r="O288" s="187">
        <f t="shared" si="622"/>
        <v>0</v>
      </c>
      <c r="P288" s="187">
        <f t="shared" si="622"/>
        <v>0</v>
      </c>
      <c r="Q288" s="187">
        <f t="shared" si="622"/>
        <v>0</v>
      </c>
      <c r="R288" s="187">
        <f t="shared" si="622"/>
        <v>0</v>
      </c>
      <c r="S288" s="187">
        <f t="shared" si="622"/>
        <v>0</v>
      </c>
      <c r="T288" s="187">
        <f t="shared" si="622"/>
        <v>0</v>
      </c>
      <c r="U288" s="187">
        <f t="shared" si="622"/>
        <v>0</v>
      </c>
      <c r="V288" s="187">
        <f t="shared" si="622"/>
        <v>0</v>
      </c>
      <c r="W288" s="187">
        <f t="shared" si="622"/>
        <v>0</v>
      </c>
      <c r="X288" s="187">
        <f t="shared" si="623"/>
        <v>0</v>
      </c>
      <c r="Y288" s="187">
        <f t="shared" si="623"/>
        <v>0</v>
      </c>
    </row>
    <row r="289" spans="1:39" s="162" customFormat="1" ht="17.25" customHeight="1" x14ac:dyDescent="0.2">
      <c r="A289" s="133" t="s">
        <v>327</v>
      </c>
      <c r="B289" s="44"/>
      <c r="C289" s="43" t="s">
        <v>331</v>
      </c>
      <c r="D289" s="246"/>
      <c r="E289" s="187">
        <f>H289+K289+N289+Q289+T289</f>
        <v>0</v>
      </c>
      <c r="F289" s="187">
        <f>I289+L289+O289+R289+U289</f>
        <v>0</v>
      </c>
      <c r="G289" s="187">
        <f>J289+M289+P289+S289+V289</f>
        <v>0</v>
      </c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</row>
    <row r="290" spans="1:39" s="162" customFormat="1" ht="56.25" customHeight="1" x14ac:dyDescent="0.2">
      <c r="A290" s="159" t="s">
        <v>147</v>
      </c>
      <c r="B290" s="160"/>
      <c r="C290" s="160"/>
      <c r="D290" s="256" t="s">
        <v>148</v>
      </c>
      <c r="E290" s="161">
        <f>E291</f>
        <v>0</v>
      </c>
      <c r="F290" s="161">
        <f t="shared" ref="F290:Y291" si="625">F291</f>
        <v>0</v>
      </c>
      <c r="G290" s="161">
        <f t="shared" si="625"/>
        <v>0</v>
      </c>
      <c r="H290" s="161">
        <f t="shared" si="625"/>
        <v>0</v>
      </c>
      <c r="I290" s="161">
        <f t="shared" si="625"/>
        <v>0</v>
      </c>
      <c r="J290" s="161">
        <f t="shared" si="625"/>
        <v>0</v>
      </c>
      <c r="K290" s="161">
        <f t="shared" si="625"/>
        <v>0</v>
      </c>
      <c r="L290" s="161">
        <f t="shared" si="625"/>
        <v>0</v>
      </c>
      <c r="M290" s="161">
        <f t="shared" si="625"/>
        <v>0</v>
      </c>
      <c r="N290" s="161">
        <f t="shared" si="625"/>
        <v>0</v>
      </c>
      <c r="O290" s="161">
        <f t="shared" si="625"/>
        <v>0</v>
      </c>
      <c r="P290" s="161">
        <f t="shared" si="625"/>
        <v>0</v>
      </c>
      <c r="Q290" s="161">
        <f t="shared" si="625"/>
        <v>0</v>
      </c>
      <c r="R290" s="161">
        <f t="shared" si="625"/>
        <v>0</v>
      </c>
      <c r="S290" s="161">
        <f t="shared" si="625"/>
        <v>0</v>
      </c>
      <c r="T290" s="161">
        <f t="shared" si="625"/>
        <v>0</v>
      </c>
      <c r="U290" s="161">
        <f t="shared" si="625"/>
        <v>0</v>
      </c>
      <c r="V290" s="161">
        <f t="shared" si="625"/>
        <v>0</v>
      </c>
      <c r="W290" s="161">
        <f t="shared" si="625"/>
        <v>0</v>
      </c>
      <c r="X290" s="161">
        <f t="shared" si="625"/>
        <v>0</v>
      </c>
      <c r="Y290" s="161">
        <f t="shared" si="625"/>
        <v>0</v>
      </c>
    </row>
    <row r="291" spans="1:39" s="162" customFormat="1" ht="40.5" customHeight="1" x14ac:dyDescent="0.2">
      <c r="A291" s="163" t="s">
        <v>218</v>
      </c>
      <c r="B291" s="160"/>
      <c r="C291" s="160"/>
      <c r="D291" s="256" t="s">
        <v>230</v>
      </c>
      <c r="E291" s="164">
        <f>E292</f>
        <v>0</v>
      </c>
      <c r="F291" s="164">
        <f t="shared" si="625"/>
        <v>0</v>
      </c>
      <c r="G291" s="164">
        <f t="shared" si="625"/>
        <v>0</v>
      </c>
      <c r="H291" s="164">
        <f t="shared" si="625"/>
        <v>0</v>
      </c>
      <c r="I291" s="164">
        <f t="shared" si="625"/>
        <v>0</v>
      </c>
      <c r="J291" s="164">
        <f t="shared" si="625"/>
        <v>0</v>
      </c>
      <c r="K291" s="164">
        <f t="shared" si="625"/>
        <v>0</v>
      </c>
      <c r="L291" s="164">
        <f t="shared" si="625"/>
        <v>0</v>
      </c>
      <c r="M291" s="164">
        <f t="shared" si="625"/>
        <v>0</v>
      </c>
      <c r="N291" s="164">
        <f t="shared" si="625"/>
        <v>0</v>
      </c>
      <c r="O291" s="164">
        <f t="shared" si="625"/>
        <v>0</v>
      </c>
      <c r="P291" s="164">
        <f t="shared" si="625"/>
        <v>0</v>
      </c>
      <c r="Q291" s="164">
        <f t="shared" si="625"/>
        <v>0</v>
      </c>
      <c r="R291" s="164">
        <f t="shared" si="625"/>
        <v>0</v>
      </c>
      <c r="S291" s="164">
        <f t="shared" si="625"/>
        <v>0</v>
      </c>
      <c r="T291" s="164">
        <f t="shared" si="625"/>
        <v>0</v>
      </c>
      <c r="U291" s="164">
        <f t="shared" si="625"/>
        <v>0</v>
      </c>
      <c r="V291" s="164">
        <f t="shared" si="625"/>
        <v>0</v>
      </c>
      <c r="W291" s="164">
        <f t="shared" si="625"/>
        <v>0</v>
      </c>
      <c r="X291" s="164">
        <f t="shared" si="625"/>
        <v>0</v>
      </c>
      <c r="Y291" s="164">
        <f t="shared" si="625"/>
        <v>0</v>
      </c>
    </row>
    <row r="292" spans="1:39" s="162" customFormat="1" ht="35.25" customHeight="1" x14ac:dyDescent="0.2">
      <c r="A292" s="163" t="s">
        <v>220</v>
      </c>
      <c r="B292" s="160"/>
      <c r="C292" s="160"/>
      <c r="D292" s="256" t="s">
        <v>196</v>
      </c>
      <c r="E292" s="164">
        <f>E293</f>
        <v>0</v>
      </c>
      <c r="F292" s="164">
        <f t="shared" ref="F292:G292" si="626">F293</f>
        <v>0</v>
      </c>
      <c r="G292" s="164">
        <f t="shared" si="626"/>
        <v>0</v>
      </c>
      <c r="H292" s="164">
        <f t="shared" ref="H292:W293" si="627">H293</f>
        <v>0</v>
      </c>
      <c r="I292" s="164">
        <f t="shared" si="627"/>
        <v>0</v>
      </c>
      <c r="J292" s="164">
        <f t="shared" si="627"/>
        <v>0</v>
      </c>
      <c r="K292" s="164">
        <f t="shared" si="627"/>
        <v>0</v>
      </c>
      <c r="L292" s="164">
        <f t="shared" si="627"/>
        <v>0</v>
      </c>
      <c r="M292" s="164">
        <f t="shared" si="627"/>
        <v>0</v>
      </c>
      <c r="N292" s="164">
        <f t="shared" si="627"/>
        <v>0</v>
      </c>
      <c r="O292" s="164">
        <f t="shared" si="627"/>
        <v>0</v>
      </c>
      <c r="P292" s="164">
        <f t="shared" si="627"/>
        <v>0</v>
      </c>
      <c r="Q292" s="164">
        <f t="shared" si="627"/>
        <v>0</v>
      </c>
      <c r="R292" s="164">
        <f t="shared" si="627"/>
        <v>0</v>
      </c>
      <c r="S292" s="164">
        <f t="shared" si="627"/>
        <v>0</v>
      </c>
      <c r="T292" s="164">
        <f t="shared" si="627"/>
        <v>0</v>
      </c>
      <c r="U292" s="164">
        <f t="shared" si="627"/>
        <v>0</v>
      </c>
      <c r="V292" s="164">
        <f t="shared" si="627"/>
        <v>0</v>
      </c>
      <c r="W292" s="164">
        <f t="shared" si="627"/>
        <v>0</v>
      </c>
      <c r="X292" s="164">
        <f t="shared" ref="X292:Y293" si="628">X293</f>
        <v>0</v>
      </c>
      <c r="Y292" s="164">
        <f t="shared" si="628"/>
        <v>0</v>
      </c>
    </row>
    <row r="293" spans="1:39" s="162" customFormat="1" x14ac:dyDescent="0.2">
      <c r="A293" s="204" t="s">
        <v>127</v>
      </c>
      <c r="B293" s="196"/>
      <c r="C293" s="196" t="s">
        <v>322</v>
      </c>
      <c r="D293" s="246"/>
      <c r="E293" s="187">
        <f>E294</f>
        <v>0</v>
      </c>
      <c r="F293" s="187">
        <f t="shared" ref="F293" si="629">F294</f>
        <v>0</v>
      </c>
      <c r="G293" s="187">
        <f t="shared" ref="G293" si="630">G294</f>
        <v>0</v>
      </c>
      <c r="H293" s="187">
        <f t="shared" si="627"/>
        <v>0</v>
      </c>
      <c r="I293" s="187">
        <f t="shared" si="627"/>
        <v>0</v>
      </c>
      <c r="J293" s="187">
        <f t="shared" si="627"/>
        <v>0</v>
      </c>
      <c r="K293" s="187">
        <f t="shared" si="627"/>
        <v>0</v>
      </c>
      <c r="L293" s="187">
        <f t="shared" si="627"/>
        <v>0</v>
      </c>
      <c r="M293" s="187">
        <f t="shared" si="627"/>
        <v>0</v>
      </c>
      <c r="N293" s="187">
        <f t="shared" si="627"/>
        <v>0</v>
      </c>
      <c r="O293" s="187">
        <f t="shared" si="627"/>
        <v>0</v>
      </c>
      <c r="P293" s="187">
        <f t="shared" si="627"/>
        <v>0</v>
      </c>
      <c r="Q293" s="187">
        <f t="shared" si="627"/>
        <v>0</v>
      </c>
      <c r="R293" s="187">
        <f t="shared" si="627"/>
        <v>0</v>
      </c>
      <c r="S293" s="187">
        <f t="shared" si="627"/>
        <v>0</v>
      </c>
      <c r="T293" s="187">
        <f t="shared" si="627"/>
        <v>0</v>
      </c>
      <c r="U293" s="187">
        <f t="shared" si="627"/>
        <v>0</v>
      </c>
      <c r="V293" s="187">
        <f t="shared" si="627"/>
        <v>0</v>
      </c>
      <c r="W293" s="187">
        <f t="shared" si="627"/>
        <v>0</v>
      </c>
      <c r="X293" s="187">
        <f t="shared" si="628"/>
        <v>0</v>
      </c>
      <c r="Y293" s="187">
        <f t="shared" si="628"/>
        <v>0</v>
      </c>
    </row>
    <row r="294" spans="1:39" s="162" customFormat="1" x14ac:dyDescent="0.2">
      <c r="A294" s="133" t="s">
        <v>327</v>
      </c>
      <c r="B294" s="44"/>
      <c r="C294" s="43" t="s">
        <v>331</v>
      </c>
      <c r="D294" s="246"/>
      <c r="E294" s="187">
        <f>H294+K294+N294+Q294+T294</f>
        <v>0</v>
      </c>
      <c r="F294" s="187">
        <f>I294+L294+O294+R294+U294</f>
        <v>0</v>
      </c>
      <c r="G294" s="187">
        <f>J294+M294+P294+S294+V294</f>
        <v>0</v>
      </c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</row>
    <row r="295" spans="1:39" s="24" customFormat="1" ht="62.25" customHeight="1" x14ac:dyDescent="0.2">
      <c r="A295" s="49" t="s">
        <v>173</v>
      </c>
      <c r="B295" s="50"/>
      <c r="C295" s="50"/>
      <c r="D295" s="237" t="s">
        <v>259</v>
      </c>
      <c r="E295" s="107">
        <f t="shared" ref="E295:G297" si="631">E296</f>
        <v>0</v>
      </c>
      <c r="F295" s="107">
        <f t="shared" si="631"/>
        <v>0</v>
      </c>
      <c r="G295" s="107">
        <f t="shared" si="631"/>
        <v>0</v>
      </c>
      <c r="H295" s="107">
        <f t="shared" ref="H295:W297" si="632">H296</f>
        <v>0</v>
      </c>
      <c r="I295" s="107">
        <f t="shared" si="632"/>
        <v>0</v>
      </c>
      <c r="J295" s="107">
        <f t="shared" si="632"/>
        <v>0</v>
      </c>
      <c r="K295" s="107">
        <f t="shared" si="632"/>
        <v>0</v>
      </c>
      <c r="L295" s="107">
        <f t="shared" si="632"/>
        <v>0</v>
      </c>
      <c r="M295" s="107">
        <f t="shared" si="632"/>
        <v>0</v>
      </c>
      <c r="N295" s="107">
        <f t="shared" si="632"/>
        <v>0</v>
      </c>
      <c r="O295" s="107">
        <f t="shared" si="632"/>
        <v>0</v>
      </c>
      <c r="P295" s="107">
        <f t="shared" si="632"/>
        <v>0</v>
      </c>
      <c r="Q295" s="107">
        <f t="shared" si="632"/>
        <v>0</v>
      </c>
      <c r="R295" s="107">
        <f t="shared" si="632"/>
        <v>0</v>
      </c>
      <c r="S295" s="107">
        <f t="shared" si="632"/>
        <v>0</v>
      </c>
      <c r="T295" s="107">
        <f t="shared" si="632"/>
        <v>0</v>
      </c>
      <c r="U295" s="107">
        <f t="shared" si="632"/>
        <v>0</v>
      </c>
      <c r="V295" s="107">
        <f t="shared" si="632"/>
        <v>0</v>
      </c>
      <c r="W295" s="107">
        <f t="shared" si="632"/>
        <v>0</v>
      </c>
      <c r="X295" s="107">
        <f t="shared" ref="X295:Y297" si="633">X296</f>
        <v>0</v>
      </c>
      <c r="Y295" s="107">
        <f t="shared" si="633"/>
        <v>0</v>
      </c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</row>
    <row r="296" spans="1:39" s="24" customFormat="1" ht="36.75" customHeight="1" x14ac:dyDescent="0.2">
      <c r="A296" s="54" t="s">
        <v>218</v>
      </c>
      <c r="B296" s="50"/>
      <c r="C296" s="50"/>
      <c r="D296" s="237" t="s">
        <v>258</v>
      </c>
      <c r="E296" s="107">
        <f t="shared" si="631"/>
        <v>0</v>
      </c>
      <c r="F296" s="107">
        <f t="shared" si="631"/>
        <v>0</v>
      </c>
      <c r="G296" s="107">
        <f t="shared" si="631"/>
        <v>0</v>
      </c>
      <c r="H296" s="107">
        <f t="shared" si="632"/>
        <v>0</v>
      </c>
      <c r="I296" s="107">
        <f t="shared" si="632"/>
        <v>0</v>
      </c>
      <c r="J296" s="107">
        <f t="shared" si="632"/>
        <v>0</v>
      </c>
      <c r="K296" s="107">
        <f t="shared" si="632"/>
        <v>0</v>
      </c>
      <c r="L296" s="107">
        <f t="shared" si="632"/>
        <v>0</v>
      </c>
      <c r="M296" s="107">
        <f t="shared" si="632"/>
        <v>0</v>
      </c>
      <c r="N296" s="107">
        <f t="shared" si="632"/>
        <v>0</v>
      </c>
      <c r="O296" s="107">
        <f t="shared" si="632"/>
        <v>0</v>
      </c>
      <c r="P296" s="107">
        <f t="shared" si="632"/>
        <v>0</v>
      </c>
      <c r="Q296" s="107">
        <f t="shared" si="632"/>
        <v>0</v>
      </c>
      <c r="R296" s="107">
        <f t="shared" si="632"/>
        <v>0</v>
      </c>
      <c r="S296" s="107">
        <f t="shared" si="632"/>
        <v>0</v>
      </c>
      <c r="T296" s="107">
        <f t="shared" si="632"/>
        <v>0</v>
      </c>
      <c r="U296" s="107">
        <f t="shared" si="632"/>
        <v>0</v>
      </c>
      <c r="V296" s="107">
        <f t="shared" si="632"/>
        <v>0</v>
      </c>
      <c r="W296" s="107">
        <f t="shared" si="632"/>
        <v>0</v>
      </c>
      <c r="X296" s="107">
        <f t="shared" si="633"/>
        <v>0</v>
      </c>
      <c r="Y296" s="107">
        <f t="shared" si="633"/>
        <v>0</v>
      </c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</row>
    <row r="297" spans="1:39" s="24" customFormat="1" ht="36.75" customHeight="1" x14ac:dyDescent="0.2">
      <c r="A297" s="54" t="s">
        <v>220</v>
      </c>
      <c r="B297" s="50"/>
      <c r="C297" s="50"/>
      <c r="D297" s="237" t="s">
        <v>257</v>
      </c>
      <c r="E297" s="107">
        <f>E298</f>
        <v>0</v>
      </c>
      <c r="F297" s="107">
        <f t="shared" si="631"/>
        <v>0</v>
      </c>
      <c r="G297" s="107">
        <f t="shared" si="631"/>
        <v>0</v>
      </c>
      <c r="H297" s="107">
        <f t="shared" si="632"/>
        <v>0</v>
      </c>
      <c r="I297" s="107">
        <f t="shared" si="632"/>
        <v>0</v>
      </c>
      <c r="J297" s="107">
        <f t="shared" si="632"/>
        <v>0</v>
      </c>
      <c r="K297" s="107">
        <f t="shared" si="632"/>
        <v>0</v>
      </c>
      <c r="L297" s="107">
        <f t="shared" si="632"/>
        <v>0</v>
      </c>
      <c r="M297" s="107">
        <f t="shared" si="632"/>
        <v>0</v>
      </c>
      <c r="N297" s="107">
        <f t="shared" si="632"/>
        <v>0</v>
      </c>
      <c r="O297" s="107">
        <f t="shared" si="632"/>
        <v>0</v>
      </c>
      <c r="P297" s="107">
        <f t="shared" si="632"/>
        <v>0</v>
      </c>
      <c r="Q297" s="107">
        <f t="shared" si="632"/>
        <v>0</v>
      </c>
      <c r="R297" s="107">
        <f t="shared" si="632"/>
        <v>0</v>
      </c>
      <c r="S297" s="107">
        <f t="shared" si="632"/>
        <v>0</v>
      </c>
      <c r="T297" s="107">
        <f t="shared" si="632"/>
        <v>0</v>
      </c>
      <c r="U297" s="107">
        <f t="shared" si="632"/>
        <v>0</v>
      </c>
      <c r="V297" s="107">
        <f t="shared" si="632"/>
        <v>0</v>
      </c>
      <c r="W297" s="107">
        <f t="shared" si="632"/>
        <v>0</v>
      </c>
      <c r="X297" s="107">
        <f t="shared" si="633"/>
        <v>0</v>
      </c>
      <c r="Y297" s="107">
        <f t="shared" si="633"/>
        <v>0</v>
      </c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</row>
    <row r="298" spans="1:39" s="24" customFormat="1" ht="19.5" customHeight="1" x14ac:dyDescent="0.2">
      <c r="A298" s="197" t="s">
        <v>128</v>
      </c>
      <c r="B298" s="196"/>
      <c r="C298" s="196" t="s">
        <v>335</v>
      </c>
      <c r="D298" s="237"/>
      <c r="E298" s="107">
        <f>E299</f>
        <v>0</v>
      </c>
      <c r="F298" s="107">
        <f t="shared" ref="F298:Y298" si="634">F299</f>
        <v>0</v>
      </c>
      <c r="G298" s="107">
        <f t="shared" si="634"/>
        <v>0</v>
      </c>
      <c r="H298" s="107">
        <f t="shared" si="634"/>
        <v>0</v>
      </c>
      <c r="I298" s="107">
        <f t="shared" si="634"/>
        <v>0</v>
      </c>
      <c r="J298" s="107">
        <f t="shared" si="634"/>
        <v>0</v>
      </c>
      <c r="K298" s="107">
        <f t="shared" si="634"/>
        <v>0</v>
      </c>
      <c r="L298" s="107">
        <f t="shared" si="634"/>
        <v>0</v>
      </c>
      <c r="M298" s="107">
        <f t="shared" si="634"/>
        <v>0</v>
      </c>
      <c r="N298" s="107">
        <f t="shared" si="634"/>
        <v>0</v>
      </c>
      <c r="O298" s="107">
        <f t="shared" si="634"/>
        <v>0</v>
      </c>
      <c r="P298" s="107">
        <f t="shared" si="634"/>
        <v>0</v>
      </c>
      <c r="Q298" s="107">
        <f t="shared" si="634"/>
        <v>0</v>
      </c>
      <c r="R298" s="107">
        <f t="shared" si="634"/>
        <v>0</v>
      </c>
      <c r="S298" s="107">
        <f t="shared" si="634"/>
        <v>0</v>
      </c>
      <c r="T298" s="107">
        <f t="shared" si="634"/>
        <v>0</v>
      </c>
      <c r="U298" s="107">
        <f t="shared" si="634"/>
        <v>0</v>
      </c>
      <c r="V298" s="107">
        <f t="shared" si="634"/>
        <v>0</v>
      </c>
      <c r="W298" s="107">
        <f t="shared" si="634"/>
        <v>0</v>
      </c>
      <c r="X298" s="107">
        <f t="shared" si="634"/>
        <v>0</v>
      </c>
      <c r="Y298" s="107">
        <f t="shared" si="634"/>
        <v>0</v>
      </c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</row>
    <row r="299" spans="1:39" ht="15" customHeight="1" x14ac:dyDescent="0.2">
      <c r="A299" s="205" t="s">
        <v>359</v>
      </c>
      <c r="B299" s="118"/>
      <c r="C299" s="118" t="s">
        <v>360</v>
      </c>
      <c r="D299" s="246"/>
      <c r="E299" s="187">
        <f>H299+K299+N299+Q299+T299</f>
        <v>0</v>
      </c>
      <c r="F299" s="187">
        <f>I299+L299+O299+R299+U299</f>
        <v>0</v>
      </c>
      <c r="G299" s="187">
        <f>J299+M299+P299+S299+V299</f>
        <v>0</v>
      </c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</row>
    <row r="300" spans="1:39" ht="69" customHeight="1" x14ac:dyDescent="0.2">
      <c r="A300" s="49" t="s">
        <v>173</v>
      </c>
      <c r="B300" s="50"/>
      <c r="C300" s="50"/>
      <c r="D300" s="237" t="s">
        <v>169</v>
      </c>
      <c r="E300" s="107">
        <f>E301</f>
        <v>0</v>
      </c>
      <c r="F300" s="107">
        <f t="shared" ref="F300:G301" si="635">F301</f>
        <v>0</v>
      </c>
      <c r="G300" s="107">
        <f t="shared" si="635"/>
        <v>0</v>
      </c>
      <c r="H300" s="107">
        <f t="shared" ref="H300:W301" si="636">H301</f>
        <v>0</v>
      </c>
      <c r="I300" s="107">
        <f t="shared" si="636"/>
        <v>0</v>
      </c>
      <c r="J300" s="107">
        <f t="shared" si="636"/>
        <v>0</v>
      </c>
      <c r="K300" s="107">
        <f t="shared" si="636"/>
        <v>0</v>
      </c>
      <c r="L300" s="107">
        <f t="shared" si="636"/>
        <v>0</v>
      </c>
      <c r="M300" s="107">
        <f t="shared" si="636"/>
        <v>0</v>
      </c>
      <c r="N300" s="107">
        <f t="shared" si="636"/>
        <v>0</v>
      </c>
      <c r="O300" s="107">
        <f t="shared" si="636"/>
        <v>0</v>
      </c>
      <c r="P300" s="107">
        <f t="shared" si="636"/>
        <v>0</v>
      </c>
      <c r="Q300" s="107">
        <f t="shared" si="636"/>
        <v>0</v>
      </c>
      <c r="R300" s="107">
        <f t="shared" si="636"/>
        <v>0</v>
      </c>
      <c r="S300" s="107">
        <f t="shared" si="636"/>
        <v>0</v>
      </c>
      <c r="T300" s="107">
        <f t="shared" si="636"/>
        <v>0</v>
      </c>
      <c r="U300" s="107">
        <f t="shared" si="636"/>
        <v>0</v>
      </c>
      <c r="V300" s="107">
        <f t="shared" si="636"/>
        <v>0</v>
      </c>
      <c r="W300" s="107">
        <f t="shared" si="636"/>
        <v>0</v>
      </c>
      <c r="X300" s="107">
        <f t="shared" ref="X300:Y301" si="637">X301</f>
        <v>0</v>
      </c>
      <c r="Y300" s="107">
        <f t="shared" si="637"/>
        <v>0</v>
      </c>
    </row>
    <row r="301" spans="1:39" ht="39.75" customHeight="1" x14ac:dyDescent="0.2">
      <c r="A301" s="54" t="s">
        <v>218</v>
      </c>
      <c r="B301" s="50"/>
      <c r="C301" s="50"/>
      <c r="D301" s="237" t="s">
        <v>231</v>
      </c>
      <c r="E301" s="107">
        <f>E302</f>
        <v>0</v>
      </c>
      <c r="F301" s="107">
        <f t="shared" si="635"/>
        <v>0</v>
      </c>
      <c r="G301" s="107">
        <f t="shared" si="635"/>
        <v>0</v>
      </c>
      <c r="H301" s="107">
        <f t="shared" si="636"/>
        <v>0</v>
      </c>
      <c r="I301" s="107">
        <f t="shared" si="636"/>
        <v>0</v>
      </c>
      <c r="J301" s="107">
        <f t="shared" si="636"/>
        <v>0</v>
      </c>
      <c r="K301" s="107">
        <f t="shared" si="636"/>
        <v>0</v>
      </c>
      <c r="L301" s="107">
        <f t="shared" si="636"/>
        <v>0</v>
      </c>
      <c r="M301" s="107">
        <f t="shared" si="636"/>
        <v>0</v>
      </c>
      <c r="N301" s="107">
        <f t="shared" si="636"/>
        <v>0</v>
      </c>
      <c r="O301" s="107">
        <f t="shared" si="636"/>
        <v>0</v>
      </c>
      <c r="P301" s="107">
        <f t="shared" si="636"/>
        <v>0</v>
      </c>
      <c r="Q301" s="107">
        <f t="shared" si="636"/>
        <v>0</v>
      </c>
      <c r="R301" s="107">
        <f t="shared" si="636"/>
        <v>0</v>
      </c>
      <c r="S301" s="107">
        <f t="shared" si="636"/>
        <v>0</v>
      </c>
      <c r="T301" s="107">
        <f t="shared" si="636"/>
        <v>0</v>
      </c>
      <c r="U301" s="107">
        <f t="shared" si="636"/>
        <v>0</v>
      </c>
      <c r="V301" s="107">
        <f t="shared" si="636"/>
        <v>0</v>
      </c>
      <c r="W301" s="107">
        <f t="shared" si="636"/>
        <v>0</v>
      </c>
      <c r="X301" s="107">
        <f t="shared" si="637"/>
        <v>0</v>
      </c>
      <c r="Y301" s="107">
        <f t="shared" si="637"/>
        <v>0</v>
      </c>
    </row>
    <row r="302" spans="1:39" ht="39" customHeight="1" x14ac:dyDescent="0.2">
      <c r="A302" s="54" t="s">
        <v>220</v>
      </c>
      <c r="B302" s="50"/>
      <c r="C302" s="50"/>
      <c r="D302" s="237" t="s">
        <v>197</v>
      </c>
      <c r="E302" s="107">
        <f t="shared" ref="E302:S302" si="638">E304</f>
        <v>0</v>
      </c>
      <c r="F302" s="107">
        <f t="shared" si="638"/>
        <v>0</v>
      </c>
      <c r="G302" s="107">
        <f t="shared" si="638"/>
        <v>0</v>
      </c>
      <c r="H302" s="107">
        <f t="shared" si="638"/>
        <v>0</v>
      </c>
      <c r="I302" s="107">
        <f t="shared" si="638"/>
        <v>0</v>
      </c>
      <c r="J302" s="107">
        <f t="shared" si="638"/>
        <v>0</v>
      </c>
      <c r="K302" s="107">
        <f t="shared" si="638"/>
        <v>0</v>
      </c>
      <c r="L302" s="107">
        <f t="shared" si="638"/>
        <v>0</v>
      </c>
      <c r="M302" s="107">
        <f t="shared" si="638"/>
        <v>0</v>
      </c>
      <c r="N302" s="107">
        <f t="shared" si="638"/>
        <v>0</v>
      </c>
      <c r="O302" s="107">
        <f t="shared" si="638"/>
        <v>0</v>
      </c>
      <c r="P302" s="107">
        <f t="shared" si="638"/>
        <v>0</v>
      </c>
      <c r="Q302" s="107">
        <f t="shared" si="638"/>
        <v>0</v>
      </c>
      <c r="R302" s="107">
        <f t="shared" si="638"/>
        <v>0</v>
      </c>
      <c r="S302" s="107">
        <f t="shared" si="638"/>
        <v>0</v>
      </c>
      <c r="T302" s="107">
        <f t="shared" ref="T302:Y302" si="639">T304</f>
        <v>0</v>
      </c>
      <c r="U302" s="107">
        <f t="shared" si="639"/>
        <v>0</v>
      </c>
      <c r="V302" s="107">
        <f t="shared" si="639"/>
        <v>0</v>
      </c>
      <c r="W302" s="107">
        <f t="shared" si="639"/>
        <v>0</v>
      </c>
      <c r="X302" s="107">
        <f t="shared" si="639"/>
        <v>0</v>
      </c>
      <c r="Y302" s="107">
        <f t="shared" si="639"/>
        <v>0</v>
      </c>
    </row>
    <row r="303" spans="1:39" ht="17.25" customHeight="1" x14ac:dyDescent="0.2">
      <c r="A303" s="197" t="s">
        <v>128</v>
      </c>
      <c r="B303" s="196"/>
      <c r="C303" s="196" t="s">
        <v>335</v>
      </c>
      <c r="D303" s="237"/>
      <c r="E303" s="107">
        <f>E304</f>
        <v>0</v>
      </c>
      <c r="F303" s="107">
        <f t="shared" ref="F303" si="640">F304</f>
        <v>0</v>
      </c>
      <c r="G303" s="107">
        <f t="shared" ref="G303" si="641">G304</f>
        <v>0</v>
      </c>
      <c r="H303" s="107">
        <f t="shared" ref="H303" si="642">H304</f>
        <v>0</v>
      </c>
      <c r="I303" s="107">
        <f t="shared" ref="I303" si="643">I304</f>
        <v>0</v>
      </c>
      <c r="J303" s="107">
        <f t="shared" ref="J303" si="644">J304</f>
        <v>0</v>
      </c>
      <c r="K303" s="107">
        <f t="shared" ref="K303" si="645">K304</f>
        <v>0</v>
      </c>
      <c r="L303" s="107">
        <f t="shared" ref="L303" si="646">L304</f>
        <v>0</v>
      </c>
      <c r="M303" s="107">
        <f t="shared" ref="M303" si="647">M304</f>
        <v>0</v>
      </c>
      <c r="N303" s="107">
        <f t="shared" ref="N303" si="648">N304</f>
        <v>0</v>
      </c>
      <c r="O303" s="107">
        <f t="shared" ref="O303" si="649">O304</f>
        <v>0</v>
      </c>
      <c r="P303" s="107">
        <f t="shared" ref="P303" si="650">P304</f>
        <v>0</v>
      </c>
      <c r="Q303" s="107">
        <f t="shared" ref="Q303" si="651">Q304</f>
        <v>0</v>
      </c>
      <c r="R303" s="107">
        <f t="shared" ref="R303" si="652">R304</f>
        <v>0</v>
      </c>
      <c r="S303" s="107">
        <f t="shared" ref="S303" si="653">S304</f>
        <v>0</v>
      </c>
      <c r="T303" s="107">
        <f t="shared" ref="T303" si="654">T304</f>
        <v>0</v>
      </c>
      <c r="U303" s="107">
        <f t="shared" ref="U303" si="655">U304</f>
        <v>0</v>
      </c>
      <c r="V303" s="107">
        <f t="shared" ref="V303" si="656">V304</f>
        <v>0</v>
      </c>
      <c r="W303" s="107">
        <f t="shared" ref="W303" si="657">W304</f>
        <v>0</v>
      </c>
      <c r="X303" s="107">
        <f t="shared" ref="X303" si="658">X304</f>
        <v>0</v>
      </c>
      <c r="Y303" s="107">
        <f t="shared" ref="Y303" si="659">Y304</f>
        <v>0</v>
      </c>
    </row>
    <row r="304" spans="1:39" ht="15" customHeight="1" x14ac:dyDescent="0.2">
      <c r="A304" s="205" t="s">
        <v>359</v>
      </c>
      <c r="B304" s="118"/>
      <c r="C304" s="118" t="s">
        <v>360</v>
      </c>
      <c r="D304" s="246"/>
      <c r="E304" s="187">
        <f>H304+K304+N304+Q304+T304</f>
        <v>0</v>
      </c>
      <c r="F304" s="187">
        <f>I304+L304+O304+R304+U304</f>
        <v>0</v>
      </c>
      <c r="G304" s="187">
        <f>J304+M304+P304+S304+V304</f>
        <v>0</v>
      </c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</row>
    <row r="305" spans="1:25" s="157" customFormat="1" ht="42.75" customHeight="1" x14ac:dyDescent="0.2">
      <c r="A305" s="182" t="s">
        <v>262</v>
      </c>
      <c r="B305" s="155"/>
      <c r="C305" s="155"/>
      <c r="D305" s="254" t="s">
        <v>263</v>
      </c>
      <c r="E305" s="156">
        <f t="shared" ref="E305:G306" si="660">E306</f>
        <v>0</v>
      </c>
      <c r="F305" s="156">
        <f t="shared" si="660"/>
        <v>0</v>
      </c>
      <c r="G305" s="156">
        <f t="shared" si="660"/>
        <v>0</v>
      </c>
      <c r="H305" s="156">
        <f t="shared" ref="H305:W306" si="661">H306</f>
        <v>0</v>
      </c>
      <c r="I305" s="156">
        <f t="shared" si="661"/>
        <v>0</v>
      </c>
      <c r="J305" s="156">
        <f t="shared" si="661"/>
        <v>0</v>
      </c>
      <c r="K305" s="156">
        <f t="shared" si="661"/>
        <v>0</v>
      </c>
      <c r="L305" s="156">
        <f t="shared" si="661"/>
        <v>0</v>
      </c>
      <c r="M305" s="156">
        <f t="shared" si="661"/>
        <v>0</v>
      </c>
      <c r="N305" s="156">
        <f t="shared" si="661"/>
        <v>0</v>
      </c>
      <c r="O305" s="156">
        <f t="shared" si="661"/>
        <v>0</v>
      </c>
      <c r="P305" s="156">
        <f t="shared" si="661"/>
        <v>0</v>
      </c>
      <c r="Q305" s="156">
        <f t="shared" si="661"/>
        <v>0</v>
      </c>
      <c r="R305" s="156">
        <f t="shared" si="661"/>
        <v>0</v>
      </c>
      <c r="S305" s="156">
        <f t="shared" si="661"/>
        <v>0</v>
      </c>
      <c r="T305" s="156">
        <f t="shared" si="661"/>
        <v>0</v>
      </c>
      <c r="U305" s="156">
        <f t="shared" si="661"/>
        <v>0</v>
      </c>
      <c r="V305" s="156">
        <f t="shared" si="661"/>
        <v>0</v>
      </c>
      <c r="W305" s="156">
        <f t="shared" si="661"/>
        <v>0</v>
      </c>
      <c r="X305" s="156">
        <f t="shared" ref="X305:Y306" si="662">X306</f>
        <v>0</v>
      </c>
      <c r="Y305" s="156">
        <f t="shared" si="662"/>
        <v>0</v>
      </c>
    </row>
    <row r="306" spans="1:25" s="157" customFormat="1" ht="19.5" customHeight="1" x14ac:dyDescent="0.2">
      <c r="A306" s="182" t="s">
        <v>218</v>
      </c>
      <c r="B306" s="155"/>
      <c r="C306" s="155"/>
      <c r="D306" s="254" t="s">
        <v>260</v>
      </c>
      <c r="E306" s="156">
        <f t="shared" si="660"/>
        <v>0</v>
      </c>
      <c r="F306" s="156">
        <f t="shared" si="660"/>
        <v>0</v>
      </c>
      <c r="G306" s="156">
        <f t="shared" si="660"/>
        <v>0</v>
      </c>
      <c r="H306" s="156">
        <f t="shared" si="661"/>
        <v>0</v>
      </c>
      <c r="I306" s="156">
        <f t="shared" si="661"/>
        <v>0</v>
      </c>
      <c r="J306" s="156">
        <f t="shared" si="661"/>
        <v>0</v>
      </c>
      <c r="K306" s="156">
        <f t="shared" si="661"/>
        <v>0</v>
      </c>
      <c r="L306" s="156">
        <f t="shared" si="661"/>
        <v>0</v>
      </c>
      <c r="M306" s="156">
        <f t="shared" si="661"/>
        <v>0</v>
      </c>
      <c r="N306" s="156">
        <f>N307</f>
        <v>0</v>
      </c>
      <c r="O306" s="156">
        <f>O307</f>
        <v>0</v>
      </c>
      <c r="P306" s="156">
        <f>P307</f>
        <v>0</v>
      </c>
      <c r="Q306" s="156">
        <f t="shared" si="661"/>
        <v>0</v>
      </c>
      <c r="R306" s="156">
        <f t="shared" si="661"/>
        <v>0</v>
      </c>
      <c r="S306" s="156">
        <f t="shared" si="661"/>
        <v>0</v>
      </c>
      <c r="T306" s="156">
        <f t="shared" si="661"/>
        <v>0</v>
      </c>
      <c r="U306" s="156">
        <f t="shared" si="661"/>
        <v>0</v>
      </c>
      <c r="V306" s="156">
        <f t="shared" si="661"/>
        <v>0</v>
      </c>
      <c r="W306" s="156">
        <f t="shared" si="661"/>
        <v>0</v>
      </c>
      <c r="X306" s="156">
        <f t="shared" si="662"/>
        <v>0</v>
      </c>
      <c r="Y306" s="156">
        <f t="shared" si="662"/>
        <v>0</v>
      </c>
    </row>
    <row r="307" spans="1:25" s="157" customFormat="1" ht="20.25" customHeight="1" x14ac:dyDescent="0.2">
      <c r="A307" s="182" t="s">
        <v>220</v>
      </c>
      <c r="B307" s="155"/>
      <c r="C307" s="155"/>
      <c r="D307" s="254" t="s">
        <v>261</v>
      </c>
      <c r="E307" s="156">
        <f>E308+E311+E313+E320</f>
        <v>0</v>
      </c>
      <c r="F307" s="156">
        <f t="shared" ref="F307:Y307" si="663">F308+F311+F313+F320</f>
        <v>0</v>
      </c>
      <c r="G307" s="156">
        <f t="shared" si="663"/>
        <v>0</v>
      </c>
      <c r="H307" s="156">
        <f t="shared" si="663"/>
        <v>0</v>
      </c>
      <c r="I307" s="156">
        <f t="shared" si="663"/>
        <v>0</v>
      </c>
      <c r="J307" s="156">
        <f t="shared" si="663"/>
        <v>0</v>
      </c>
      <c r="K307" s="156">
        <f t="shared" si="663"/>
        <v>0</v>
      </c>
      <c r="L307" s="156">
        <f t="shared" si="663"/>
        <v>0</v>
      </c>
      <c r="M307" s="156">
        <f t="shared" si="663"/>
        <v>0</v>
      </c>
      <c r="N307" s="156">
        <f t="shared" si="663"/>
        <v>0</v>
      </c>
      <c r="O307" s="156">
        <f t="shared" si="663"/>
        <v>0</v>
      </c>
      <c r="P307" s="156">
        <f t="shared" si="663"/>
        <v>0</v>
      </c>
      <c r="Q307" s="156">
        <f t="shared" si="663"/>
        <v>0</v>
      </c>
      <c r="R307" s="156">
        <f t="shared" si="663"/>
        <v>0</v>
      </c>
      <c r="S307" s="156">
        <f t="shared" si="663"/>
        <v>0</v>
      </c>
      <c r="T307" s="156">
        <f t="shared" si="663"/>
        <v>0</v>
      </c>
      <c r="U307" s="156">
        <f t="shared" si="663"/>
        <v>0</v>
      </c>
      <c r="V307" s="156">
        <f t="shared" si="663"/>
        <v>0</v>
      </c>
      <c r="W307" s="156">
        <f t="shared" si="663"/>
        <v>0</v>
      </c>
      <c r="X307" s="156">
        <f t="shared" si="663"/>
        <v>0</v>
      </c>
      <c r="Y307" s="156">
        <f t="shared" si="663"/>
        <v>0</v>
      </c>
    </row>
    <row r="308" spans="1:25" s="157" customFormat="1" ht="15" customHeight="1" x14ac:dyDescent="0.2">
      <c r="A308" s="204" t="s">
        <v>126</v>
      </c>
      <c r="B308" s="196"/>
      <c r="C308" s="196" t="s">
        <v>312</v>
      </c>
      <c r="D308" s="240"/>
      <c r="E308" s="195">
        <f t="shared" ref="E308" si="664">SUM(E309:E310)</f>
        <v>0</v>
      </c>
      <c r="F308" s="195">
        <f t="shared" ref="F308" si="665">SUM(F309:F310)</f>
        <v>0</v>
      </c>
      <c r="G308" s="195">
        <f t="shared" ref="G308" si="666">SUM(G309:G310)</f>
        <v>0</v>
      </c>
      <c r="H308" s="195">
        <f t="shared" ref="H308" si="667">SUM(H309:H310)</f>
        <v>0</v>
      </c>
      <c r="I308" s="195">
        <f t="shared" ref="I308" si="668">SUM(I309:I310)</f>
        <v>0</v>
      </c>
      <c r="J308" s="195">
        <f t="shared" ref="J308" si="669">SUM(J309:J310)</f>
        <v>0</v>
      </c>
      <c r="K308" s="195">
        <f t="shared" ref="K308" si="670">SUM(K309:K310)</f>
        <v>0</v>
      </c>
      <c r="L308" s="195">
        <f t="shared" ref="L308" si="671">SUM(L309:L310)</f>
        <v>0</v>
      </c>
      <c r="M308" s="195">
        <f t="shared" ref="M308" si="672">SUM(M309:M310)</f>
        <v>0</v>
      </c>
      <c r="N308" s="195">
        <f t="shared" ref="N308" si="673">SUM(N309:N310)</f>
        <v>0</v>
      </c>
      <c r="O308" s="195">
        <f t="shared" ref="O308" si="674">SUM(O309:O310)</f>
        <v>0</v>
      </c>
      <c r="P308" s="195">
        <f t="shared" ref="P308" si="675">SUM(P309:P310)</f>
        <v>0</v>
      </c>
      <c r="Q308" s="195">
        <f t="shared" ref="Q308" si="676">SUM(Q309:Q310)</f>
        <v>0</v>
      </c>
      <c r="R308" s="195">
        <f t="shared" ref="R308" si="677">SUM(R309:R310)</f>
        <v>0</v>
      </c>
      <c r="S308" s="195">
        <f t="shared" ref="S308" si="678">SUM(S309:S310)</f>
        <v>0</v>
      </c>
      <c r="T308" s="195">
        <f t="shared" ref="T308" si="679">SUM(T309:T310)</f>
        <v>0</v>
      </c>
      <c r="U308" s="195">
        <f t="shared" ref="U308" si="680">SUM(U309:U310)</f>
        <v>0</v>
      </c>
      <c r="V308" s="195">
        <f t="shared" ref="V308" si="681">SUM(V309:V310)</f>
        <v>0</v>
      </c>
      <c r="W308" s="195">
        <f t="shared" ref="W308" si="682">SUM(W309:W310)</f>
        <v>0</v>
      </c>
      <c r="X308" s="195">
        <f t="shared" ref="X308" si="683">SUM(X309:X310)</f>
        <v>0</v>
      </c>
      <c r="Y308" s="195">
        <f t="shared" ref="Y308" si="684">SUM(Y309:Y310)</f>
        <v>0</v>
      </c>
    </row>
    <row r="309" spans="1:25" s="157" customFormat="1" ht="15" customHeight="1" x14ac:dyDescent="0.2">
      <c r="A309" s="133" t="s">
        <v>313</v>
      </c>
      <c r="B309" s="118"/>
      <c r="C309" s="118" t="s">
        <v>314</v>
      </c>
      <c r="D309" s="239"/>
      <c r="E309" s="119">
        <f t="shared" ref="E309:E310" si="685">H309+K309+N309+Q309+T309</f>
        <v>0</v>
      </c>
      <c r="F309" s="119">
        <f t="shared" ref="F309:F310" si="686">I309+L309+O309+R309+U309</f>
        <v>0</v>
      </c>
      <c r="G309" s="119">
        <f t="shared" ref="G309:G310" si="687">J309+M309+P309+S309+V309</f>
        <v>0</v>
      </c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</row>
    <row r="310" spans="1:25" s="157" customFormat="1" ht="15" customHeight="1" x14ac:dyDescent="0.2">
      <c r="A310" s="133" t="s">
        <v>315</v>
      </c>
      <c r="B310" s="118"/>
      <c r="C310" s="118" t="s">
        <v>316</v>
      </c>
      <c r="D310" s="239"/>
      <c r="E310" s="119">
        <f t="shared" si="685"/>
        <v>0</v>
      </c>
      <c r="F310" s="119">
        <f t="shared" si="686"/>
        <v>0</v>
      </c>
      <c r="G310" s="119">
        <f t="shared" si="687"/>
        <v>0</v>
      </c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</row>
    <row r="311" spans="1:25" s="157" customFormat="1" ht="15" customHeight="1" x14ac:dyDescent="0.2">
      <c r="A311" s="204" t="s">
        <v>127</v>
      </c>
      <c r="B311" s="196"/>
      <c r="C311" s="196" t="s">
        <v>322</v>
      </c>
      <c r="D311" s="240"/>
      <c r="E311" s="195">
        <f t="shared" ref="E311" si="688">SUM(E312:E312)</f>
        <v>0</v>
      </c>
      <c r="F311" s="195">
        <f t="shared" ref="F311" si="689">SUM(F312:F312)</f>
        <v>0</v>
      </c>
      <c r="G311" s="195">
        <f t="shared" ref="G311" si="690">SUM(G312:G312)</f>
        <v>0</v>
      </c>
      <c r="H311" s="195">
        <f t="shared" ref="H311" si="691">SUM(H312:H312)</f>
        <v>0</v>
      </c>
      <c r="I311" s="195">
        <f t="shared" ref="I311" si="692">SUM(I312:I312)</f>
        <v>0</v>
      </c>
      <c r="J311" s="195">
        <f t="shared" ref="J311" si="693">SUM(J312:J312)</f>
        <v>0</v>
      </c>
      <c r="K311" s="195">
        <f t="shared" ref="K311" si="694">SUM(K312:K312)</f>
        <v>0</v>
      </c>
      <c r="L311" s="195">
        <f t="shared" ref="L311" si="695">SUM(L312:L312)</f>
        <v>0</v>
      </c>
      <c r="M311" s="195">
        <f t="shared" ref="M311" si="696">SUM(M312:M312)</f>
        <v>0</v>
      </c>
      <c r="N311" s="195">
        <f t="shared" ref="N311" si="697">SUM(N312:N312)</f>
        <v>0</v>
      </c>
      <c r="O311" s="195">
        <f t="shared" ref="O311" si="698">SUM(O312:O312)</f>
        <v>0</v>
      </c>
      <c r="P311" s="195">
        <f t="shared" ref="P311" si="699">SUM(P312:P312)</f>
        <v>0</v>
      </c>
      <c r="Q311" s="195">
        <f t="shared" ref="Q311" si="700">SUM(Q312:Q312)</f>
        <v>0</v>
      </c>
      <c r="R311" s="195">
        <f t="shared" ref="R311" si="701">SUM(R312:R312)</f>
        <v>0</v>
      </c>
      <c r="S311" s="195">
        <f t="shared" ref="S311" si="702">SUM(S312:S312)</f>
        <v>0</v>
      </c>
      <c r="T311" s="195">
        <f t="shared" ref="T311" si="703">SUM(T312:T312)</f>
        <v>0</v>
      </c>
      <c r="U311" s="195">
        <f t="shared" ref="U311" si="704">SUM(U312:U312)</f>
        <v>0</v>
      </c>
      <c r="V311" s="195">
        <f t="shared" ref="V311" si="705">SUM(V312:V312)</f>
        <v>0</v>
      </c>
      <c r="W311" s="195">
        <f t="shared" ref="W311" si="706">SUM(W312:W312)</f>
        <v>0</v>
      </c>
      <c r="X311" s="195">
        <f t="shared" ref="X311" si="707">SUM(X312:X312)</f>
        <v>0</v>
      </c>
      <c r="Y311" s="195">
        <f t="shared" ref="Y311" si="708">SUM(Y312:Y312)</f>
        <v>0</v>
      </c>
    </row>
    <row r="312" spans="1:25" s="157" customFormat="1" ht="15" customHeight="1" x14ac:dyDescent="0.2">
      <c r="A312" s="133" t="s">
        <v>327</v>
      </c>
      <c r="B312" s="133"/>
      <c r="C312" s="118" t="s">
        <v>331</v>
      </c>
      <c r="D312" s="239"/>
      <c r="E312" s="119">
        <f t="shared" ref="E312" si="709">H312+K312+N312+Q312+T312</f>
        <v>0</v>
      </c>
      <c r="F312" s="119">
        <f t="shared" ref="F312" si="710">I312+L312+O312+R312+U312</f>
        <v>0</v>
      </c>
      <c r="G312" s="119">
        <f t="shared" ref="G312" si="711">J312+M312+P312+S312+V312</f>
        <v>0</v>
      </c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</row>
    <row r="313" spans="1:25" s="157" customFormat="1" ht="15" customHeight="1" x14ac:dyDescent="0.2">
      <c r="A313" s="197" t="s">
        <v>128</v>
      </c>
      <c r="B313" s="196"/>
      <c r="C313" s="196" t="s">
        <v>335</v>
      </c>
      <c r="D313" s="240"/>
      <c r="E313" s="195">
        <f>SUM(E314:E319)</f>
        <v>0</v>
      </c>
      <c r="F313" s="195">
        <f t="shared" ref="F313:Y313" si="712">SUM(F314:F319)</f>
        <v>0</v>
      </c>
      <c r="G313" s="195">
        <f t="shared" si="712"/>
        <v>0</v>
      </c>
      <c r="H313" s="195"/>
      <c r="I313" s="195">
        <f t="shared" si="712"/>
        <v>0</v>
      </c>
      <c r="J313" s="195">
        <f t="shared" si="712"/>
        <v>0</v>
      </c>
      <c r="K313" s="195">
        <f t="shared" si="712"/>
        <v>0</v>
      </c>
      <c r="L313" s="195">
        <f t="shared" si="712"/>
        <v>0</v>
      </c>
      <c r="M313" s="195">
        <f t="shared" si="712"/>
        <v>0</v>
      </c>
      <c r="N313" s="195">
        <f t="shared" si="712"/>
        <v>0</v>
      </c>
      <c r="O313" s="195">
        <f t="shared" si="712"/>
        <v>0</v>
      </c>
      <c r="P313" s="195">
        <f t="shared" si="712"/>
        <v>0</v>
      </c>
      <c r="Q313" s="195">
        <f t="shared" si="712"/>
        <v>0</v>
      </c>
      <c r="R313" s="195">
        <f t="shared" si="712"/>
        <v>0</v>
      </c>
      <c r="S313" s="195">
        <f t="shared" si="712"/>
        <v>0</v>
      </c>
      <c r="T313" s="195">
        <f t="shared" si="712"/>
        <v>0</v>
      </c>
      <c r="U313" s="195">
        <f t="shared" si="712"/>
        <v>0</v>
      </c>
      <c r="V313" s="195">
        <f t="shared" si="712"/>
        <v>0</v>
      </c>
      <c r="W313" s="195">
        <f t="shared" si="712"/>
        <v>0</v>
      </c>
      <c r="X313" s="195">
        <f t="shared" si="712"/>
        <v>0</v>
      </c>
      <c r="Y313" s="195">
        <f t="shared" si="712"/>
        <v>0</v>
      </c>
    </row>
    <row r="314" spans="1:25" s="157" customFormat="1" ht="15" customHeight="1" x14ac:dyDescent="0.2">
      <c r="A314" s="117" t="s">
        <v>336</v>
      </c>
      <c r="B314" s="118"/>
      <c r="C314" s="118" t="s">
        <v>337</v>
      </c>
      <c r="D314" s="239"/>
      <c r="E314" s="119">
        <f t="shared" ref="E314:E319" si="713">H314+K314+N314+Q314+T314</f>
        <v>0</v>
      </c>
      <c r="F314" s="119">
        <f t="shared" ref="F314:F319" si="714">I314+L314+O314+R314+U314</f>
        <v>0</v>
      </c>
      <c r="G314" s="119">
        <f t="shared" ref="G314:G319" si="715">J314+M314+P314+S314+V314</f>
        <v>0</v>
      </c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</row>
    <row r="315" spans="1:25" s="157" customFormat="1" ht="15" customHeight="1" x14ac:dyDescent="0.2">
      <c r="A315" s="117" t="s">
        <v>338</v>
      </c>
      <c r="B315" s="118"/>
      <c r="C315" s="118" t="s">
        <v>339</v>
      </c>
      <c r="D315" s="239"/>
      <c r="E315" s="119">
        <f t="shared" si="713"/>
        <v>0</v>
      </c>
      <c r="F315" s="119">
        <f t="shared" si="714"/>
        <v>0</v>
      </c>
      <c r="G315" s="119">
        <f t="shared" si="715"/>
        <v>0</v>
      </c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</row>
    <row r="316" spans="1:25" s="157" customFormat="1" ht="15" customHeight="1" x14ac:dyDescent="0.2">
      <c r="A316" s="117" t="s">
        <v>340</v>
      </c>
      <c r="B316" s="118"/>
      <c r="C316" s="118" t="s">
        <v>341</v>
      </c>
      <c r="D316" s="239"/>
      <c r="E316" s="119">
        <f t="shared" si="713"/>
        <v>0</v>
      </c>
      <c r="F316" s="119">
        <f t="shared" si="714"/>
        <v>0</v>
      </c>
      <c r="G316" s="119">
        <f t="shared" si="715"/>
        <v>0</v>
      </c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</row>
    <row r="317" spans="1:25" s="157" customFormat="1" ht="15" customHeight="1" x14ac:dyDescent="0.2">
      <c r="A317" s="117" t="s">
        <v>342</v>
      </c>
      <c r="B317" s="118"/>
      <c r="C317" s="118" t="s">
        <v>343</v>
      </c>
      <c r="D317" s="239"/>
      <c r="E317" s="119">
        <f t="shared" si="713"/>
        <v>0</v>
      </c>
      <c r="F317" s="119">
        <f t="shared" si="714"/>
        <v>0</v>
      </c>
      <c r="G317" s="119">
        <f t="shared" si="715"/>
        <v>0</v>
      </c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</row>
    <row r="318" spans="1:25" s="157" customFormat="1" ht="15" customHeight="1" x14ac:dyDescent="0.2">
      <c r="A318" s="133" t="s">
        <v>320</v>
      </c>
      <c r="B318" s="118"/>
      <c r="C318" s="118" t="s">
        <v>344</v>
      </c>
      <c r="D318" s="239"/>
      <c r="E318" s="119">
        <f t="shared" si="713"/>
        <v>0</v>
      </c>
      <c r="F318" s="119">
        <f t="shared" si="714"/>
        <v>0</v>
      </c>
      <c r="G318" s="119">
        <f t="shared" si="715"/>
        <v>0</v>
      </c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</row>
    <row r="319" spans="1:25" s="157" customFormat="1" ht="15" customHeight="1" x14ac:dyDescent="0.2">
      <c r="A319" s="117" t="s">
        <v>345</v>
      </c>
      <c r="B319" s="118"/>
      <c r="C319" s="118" t="s">
        <v>346</v>
      </c>
      <c r="D319" s="239"/>
      <c r="E319" s="119">
        <f t="shared" si="713"/>
        <v>0</v>
      </c>
      <c r="F319" s="119">
        <f t="shared" si="714"/>
        <v>0</v>
      </c>
      <c r="G319" s="119">
        <f t="shared" si="715"/>
        <v>0</v>
      </c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</row>
    <row r="320" spans="1:25" s="157" customFormat="1" ht="15" customHeight="1" x14ac:dyDescent="0.2">
      <c r="A320" s="197" t="s">
        <v>129</v>
      </c>
      <c r="B320" s="196"/>
      <c r="C320" s="196" t="s">
        <v>347</v>
      </c>
      <c r="D320" s="240"/>
      <c r="E320" s="195">
        <f t="shared" ref="E320" si="716">SUM(E321:E324)</f>
        <v>0</v>
      </c>
      <c r="F320" s="195">
        <f t="shared" ref="F320" si="717">SUM(F321:F324)</f>
        <v>0</v>
      </c>
      <c r="G320" s="195">
        <f t="shared" ref="G320" si="718">SUM(G321:G324)</f>
        <v>0</v>
      </c>
      <c r="H320" s="195">
        <f t="shared" ref="H320" si="719">SUM(H321:H324)</f>
        <v>0</v>
      </c>
      <c r="I320" s="195">
        <f t="shared" ref="I320" si="720">SUM(I321:I324)</f>
        <v>0</v>
      </c>
      <c r="J320" s="195">
        <f t="shared" ref="J320" si="721">SUM(J321:J324)</f>
        <v>0</v>
      </c>
      <c r="K320" s="195">
        <f t="shared" ref="K320" si="722">SUM(K321:K324)</f>
        <v>0</v>
      </c>
      <c r="L320" s="195">
        <f t="shared" ref="L320" si="723">SUM(L321:L324)</f>
        <v>0</v>
      </c>
      <c r="M320" s="195">
        <f t="shared" ref="M320" si="724">SUM(M321:M324)</f>
        <v>0</v>
      </c>
      <c r="N320" s="195">
        <f t="shared" ref="N320" si="725">SUM(N321:N324)</f>
        <v>0</v>
      </c>
      <c r="O320" s="195">
        <f t="shared" ref="O320" si="726">SUM(O321:O324)</f>
        <v>0</v>
      </c>
      <c r="P320" s="195">
        <f t="shared" ref="P320" si="727">SUM(P321:P324)</f>
        <v>0</v>
      </c>
      <c r="Q320" s="195">
        <f t="shared" ref="Q320" si="728">SUM(Q321:Q324)</f>
        <v>0</v>
      </c>
      <c r="R320" s="195">
        <f t="shared" ref="R320" si="729">SUM(R321:R324)</f>
        <v>0</v>
      </c>
      <c r="S320" s="195">
        <f t="shared" ref="S320" si="730">SUM(S321:S324)</f>
        <v>0</v>
      </c>
      <c r="T320" s="195">
        <f t="shared" ref="T320" si="731">SUM(T321:T324)</f>
        <v>0</v>
      </c>
      <c r="U320" s="195">
        <f t="shared" ref="U320" si="732">SUM(U321:U324)</f>
        <v>0</v>
      </c>
      <c r="V320" s="195">
        <f t="shared" ref="V320" si="733">SUM(V321:V324)</f>
        <v>0</v>
      </c>
      <c r="W320" s="195">
        <f t="shared" ref="W320" si="734">SUM(W321:W324)</f>
        <v>0</v>
      </c>
      <c r="X320" s="195">
        <f t="shared" ref="X320" si="735">SUM(X321:X324)</f>
        <v>0</v>
      </c>
      <c r="Y320" s="195">
        <f t="shared" ref="Y320" si="736">SUM(Y321:Y324)</f>
        <v>0</v>
      </c>
    </row>
    <row r="321" spans="1:25" s="157" customFormat="1" ht="15" customHeight="1" x14ac:dyDescent="0.2">
      <c r="A321" s="205" t="s">
        <v>348</v>
      </c>
      <c r="B321" s="118"/>
      <c r="C321" s="118" t="s">
        <v>349</v>
      </c>
      <c r="D321" s="239"/>
      <c r="E321" s="119">
        <f t="shared" ref="E321:E324" si="737">H321+K321+N321+Q321+T321</f>
        <v>0</v>
      </c>
      <c r="F321" s="119">
        <f t="shared" ref="F321:F324" si="738">I321+L321+O321+R321+U321</f>
        <v>0</v>
      </c>
      <c r="G321" s="119">
        <f t="shared" ref="G321:G324" si="739">J321+M321+P321+S321+V321</f>
        <v>0</v>
      </c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</row>
    <row r="322" spans="1:25" s="157" customFormat="1" ht="15" customHeight="1" x14ac:dyDescent="0.2">
      <c r="A322" s="205" t="s">
        <v>352</v>
      </c>
      <c r="B322" s="118"/>
      <c r="C322" s="118" t="s">
        <v>353</v>
      </c>
      <c r="D322" s="239"/>
      <c r="E322" s="119">
        <f t="shared" si="737"/>
        <v>0</v>
      </c>
      <c r="F322" s="119">
        <f t="shared" si="738"/>
        <v>0</v>
      </c>
      <c r="G322" s="119">
        <f t="shared" si="739"/>
        <v>0</v>
      </c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</row>
    <row r="323" spans="1:25" s="157" customFormat="1" ht="15" customHeight="1" x14ac:dyDescent="0.2">
      <c r="A323" s="205" t="s">
        <v>354</v>
      </c>
      <c r="B323" s="118"/>
      <c r="C323" s="118" t="s">
        <v>355</v>
      </c>
      <c r="D323" s="239"/>
      <c r="E323" s="119">
        <f t="shared" si="737"/>
        <v>0</v>
      </c>
      <c r="F323" s="119">
        <f t="shared" si="738"/>
        <v>0</v>
      </c>
      <c r="G323" s="119">
        <f t="shared" si="739"/>
        <v>0</v>
      </c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</row>
    <row r="324" spans="1:25" s="157" customFormat="1" ht="15" customHeight="1" x14ac:dyDescent="0.2">
      <c r="A324" s="205" t="s">
        <v>359</v>
      </c>
      <c r="B324" s="118"/>
      <c r="C324" s="118" t="s">
        <v>360</v>
      </c>
      <c r="D324" s="239"/>
      <c r="E324" s="119">
        <f t="shared" si="737"/>
        <v>0</v>
      </c>
      <c r="F324" s="119">
        <f t="shared" si="738"/>
        <v>0</v>
      </c>
      <c r="G324" s="119">
        <f t="shared" si="739"/>
        <v>0</v>
      </c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</row>
    <row r="325" spans="1:25" s="79" customFormat="1" x14ac:dyDescent="0.2">
      <c r="A325" s="77" t="s">
        <v>236</v>
      </c>
      <c r="B325" s="78"/>
      <c r="C325" s="78"/>
      <c r="D325" s="257" t="s">
        <v>174</v>
      </c>
      <c r="E325" s="110">
        <f>E326</f>
        <v>0</v>
      </c>
      <c r="F325" s="110">
        <f t="shared" ref="F325:G326" si="740">F326</f>
        <v>0</v>
      </c>
      <c r="G325" s="110">
        <f t="shared" si="740"/>
        <v>0</v>
      </c>
      <c r="H325" s="110">
        <f t="shared" ref="H325:W326" si="741">H326</f>
        <v>0</v>
      </c>
      <c r="I325" s="110">
        <f t="shared" si="741"/>
        <v>0</v>
      </c>
      <c r="J325" s="110">
        <f t="shared" si="741"/>
        <v>0</v>
      </c>
      <c r="K325" s="110">
        <f t="shared" si="741"/>
        <v>0</v>
      </c>
      <c r="L325" s="110">
        <f t="shared" si="741"/>
        <v>0</v>
      </c>
      <c r="M325" s="110">
        <f t="shared" si="741"/>
        <v>0</v>
      </c>
      <c r="N325" s="110">
        <f t="shared" si="741"/>
        <v>0</v>
      </c>
      <c r="O325" s="110">
        <f t="shared" si="741"/>
        <v>0</v>
      </c>
      <c r="P325" s="110">
        <f t="shared" si="741"/>
        <v>0</v>
      </c>
      <c r="Q325" s="110">
        <f t="shared" si="741"/>
        <v>0</v>
      </c>
      <c r="R325" s="110">
        <f t="shared" si="741"/>
        <v>0</v>
      </c>
      <c r="S325" s="110">
        <f t="shared" si="741"/>
        <v>0</v>
      </c>
      <c r="T325" s="110">
        <f t="shared" si="741"/>
        <v>0</v>
      </c>
      <c r="U325" s="110">
        <f t="shared" si="741"/>
        <v>0</v>
      </c>
      <c r="V325" s="110">
        <f t="shared" si="741"/>
        <v>0</v>
      </c>
      <c r="W325" s="110">
        <f t="shared" si="741"/>
        <v>0</v>
      </c>
      <c r="X325" s="110">
        <f t="shared" ref="X325:Y326" si="742">X326</f>
        <v>0</v>
      </c>
      <c r="Y325" s="110">
        <f t="shared" si="742"/>
        <v>0</v>
      </c>
    </row>
    <row r="326" spans="1:25" s="79" customFormat="1" ht="25.5" x14ac:dyDescent="0.2">
      <c r="A326" s="77" t="s">
        <v>218</v>
      </c>
      <c r="B326" s="78"/>
      <c r="C326" s="78"/>
      <c r="D326" s="257" t="s">
        <v>232</v>
      </c>
      <c r="E326" s="110">
        <f>E327</f>
        <v>0</v>
      </c>
      <c r="F326" s="110">
        <f t="shared" si="740"/>
        <v>0</v>
      </c>
      <c r="G326" s="110">
        <f t="shared" si="740"/>
        <v>0</v>
      </c>
      <c r="H326" s="110">
        <f t="shared" si="741"/>
        <v>0</v>
      </c>
      <c r="I326" s="110">
        <f t="shared" si="741"/>
        <v>0</v>
      </c>
      <c r="J326" s="110">
        <f t="shared" si="741"/>
        <v>0</v>
      </c>
      <c r="K326" s="110">
        <f t="shared" si="741"/>
        <v>0</v>
      </c>
      <c r="L326" s="110">
        <f t="shared" si="741"/>
        <v>0</v>
      </c>
      <c r="M326" s="110">
        <f t="shared" si="741"/>
        <v>0</v>
      </c>
      <c r="N326" s="110">
        <f t="shared" si="741"/>
        <v>0</v>
      </c>
      <c r="O326" s="110">
        <f t="shared" si="741"/>
        <v>0</v>
      </c>
      <c r="P326" s="110">
        <f t="shared" si="741"/>
        <v>0</v>
      </c>
      <c r="Q326" s="110">
        <f t="shared" si="741"/>
        <v>0</v>
      </c>
      <c r="R326" s="110">
        <f t="shared" si="741"/>
        <v>0</v>
      </c>
      <c r="S326" s="110">
        <f t="shared" si="741"/>
        <v>0</v>
      </c>
      <c r="T326" s="110">
        <f t="shared" si="741"/>
        <v>0</v>
      </c>
      <c r="U326" s="110">
        <f t="shared" si="741"/>
        <v>0</v>
      </c>
      <c r="V326" s="110">
        <f t="shared" si="741"/>
        <v>0</v>
      </c>
      <c r="W326" s="110">
        <f t="shared" si="741"/>
        <v>0</v>
      </c>
      <c r="X326" s="110">
        <f t="shared" si="742"/>
        <v>0</v>
      </c>
      <c r="Y326" s="110">
        <f t="shared" si="742"/>
        <v>0</v>
      </c>
    </row>
    <row r="327" spans="1:25" s="79" customFormat="1" ht="25.5" x14ac:dyDescent="0.2">
      <c r="A327" s="77" t="s">
        <v>220</v>
      </c>
      <c r="B327" s="78"/>
      <c r="C327" s="78"/>
      <c r="D327" s="257" t="s">
        <v>198</v>
      </c>
      <c r="E327" s="110">
        <f>E328+E331+E337+E343+E350+E357</f>
        <v>0</v>
      </c>
      <c r="F327" s="110">
        <f t="shared" ref="F327:Y327" si="743">F328+F331+F337+F343+F350+F357</f>
        <v>0</v>
      </c>
      <c r="G327" s="110">
        <f t="shared" si="743"/>
        <v>0</v>
      </c>
      <c r="H327" s="110">
        <f t="shared" si="743"/>
        <v>0</v>
      </c>
      <c r="I327" s="110">
        <f t="shared" si="743"/>
        <v>0</v>
      </c>
      <c r="J327" s="110">
        <f t="shared" si="743"/>
        <v>0</v>
      </c>
      <c r="K327" s="110">
        <f t="shared" si="743"/>
        <v>0</v>
      </c>
      <c r="L327" s="110">
        <f t="shared" si="743"/>
        <v>0</v>
      </c>
      <c r="M327" s="110">
        <f t="shared" si="743"/>
        <v>0</v>
      </c>
      <c r="N327" s="110">
        <f t="shared" si="743"/>
        <v>0</v>
      </c>
      <c r="O327" s="110">
        <f t="shared" si="743"/>
        <v>0</v>
      </c>
      <c r="P327" s="110">
        <f t="shared" si="743"/>
        <v>0</v>
      </c>
      <c r="Q327" s="110">
        <f t="shared" si="743"/>
        <v>0</v>
      </c>
      <c r="R327" s="110">
        <f t="shared" si="743"/>
        <v>0</v>
      </c>
      <c r="S327" s="110">
        <f t="shared" si="743"/>
        <v>0</v>
      </c>
      <c r="T327" s="110">
        <f t="shared" si="743"/>
        <v>0</v>
      </c>
      <c r="U327" s="110">
        <f t="shared" si="743"/>
        <v>0</v>
      </c>
      <c r="V327" s="110">
        <f t="shared" si="743"/>
        <v>0</v>
      </c>
      <c r="W327" s="110">
        <f t="shared" si="743"/>
        <v>0</v>
      </c>
      <c r="X327" s="110">
        <f t="shared" si="743"/>
        <v>0</v>
      </c>
      <c r="Y327" s="110">
        <f t="shared" si="743"/>
        <v>0</v>
      </c>
    </row>
    <row r="328" spans="1:25" s="79" customFormat="1" x14ac:dyDescent="0.2">
      <c r="A328" s="204" t="s">
        <v>124</v>
      </c>
      <c r="B328" s="196"/>
      <c r="C328" s="196" t="s">
        <v>307</v>
      </c>
      <c r="D328" s="240"/>
      <c r="E328" s="195">
        <f>E329+E330</f>
        <v>0</v>
      </c>
      <c r="F328" s="195">
        <f t="shared" ref="F328:Y328" si="744">F329+F330</f>
        <v>0</v>
      </c>
      <c r="G328" s="195">
        <f t="shared" si="744"/>
        <v>0</v>
      </c>
      <c r="H328" s="195">
        <f t="shared" si="744"/>
        <v>0</v>
      </c>
      <c r="I328" s="195">
        <f t="shared" si="744"/>
        <v>0</v>
      </c>
      <c r="J328" s="195">
        <f t="shared" si="744"/>
        <v>0</v>
      </c>
      <c r="K328" s="195">
        <f t="shared" si="744"/>
        <v>0</v>
      </c>
      <c r="L328" s="195">
        <f t="shared" si="744"/>
        <v>0</v>
      </c>
      <c r="M328" s="195">
        <f t="shared" si="744"/>
        <v>0</v>
      </c>
      <c r="N328" s="195">
        <f t="shared" si="744"/>
        <v>0</v>
      </c>
      <c r="O328" s="195">
        <f t="shared" si="744"/>
        <v>0</v>
      </c>
      <c r="P328" s="195">
        <f t="shared" si="744"/>
        <v>0</v>
      </c>
      <c r="Q328" s="195">
        <f t="shared" si="744"/>
        <v>0</v>
      </c>
      <c r="R328" s="195">
        <f t="shared" si="744"/>
        <v>0</v>
      </c>
      <c r="S328" s="195">
        <f t="shared" si="744"/>
        <v>0</v>
      </c>
      <c r="T328" s="195">
        <f t="shared" si="744"/>
        <v>0</v>
      </c>
      <c r="U328" s="195">
        <f t="shared" si="744"/>
        <v>0</v>
      </c>
      <c r="V328" s="195">
        <f t="shared" si="744"/>
        <v>0</v>
      </c>
      <c r="W328" s="195">
        <f t="shared" si="744"/>
        <v>0</v>
      </c>
      <c r="X328" s="195">
        <f t="shared" si="744"/>
        <v>0</v>
      </c>
      <c r="Y328" s="195">
        <f t="shared" si="744"/>
        <v>0</v>
      </c>
    </row>
    <row r="329" spans="1:25" s="79" customFormat="1" x14ac:dyDescent="0.2">
      <c r="A329" s="133" t="s">
        <v>308</v>
      </c>
      <c r="B329" s="118"/>
      <c r="C329" s="118" t="s">
        <v>309</v>
      </c>
      <c r="D329" s="239"/>
      <c r="E329" s="119">
        <f>H329+K329+N329+Q329+T329</f>
        <v>0</v>
      </c>
      <c r="F329" s="119">
        <f>I329+L329+O329+R329+U329</f>
        <v>0</v>
      </c>
      <c r="G329" s="119">
        <f>J329+M329+P329+S329+V329</f>
        <v>0</v>
      </c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</row>
    <row r="330" spans="1:25" s="79" customFormat="1" x14ac:dyDescent="0.2">
      <c r="A330" s="133" t="s">
        <v>310</v>
      </c>
      <c r="B330" s="118"/>
      <c r="C330" s="118" t="s">
        <v>311</v>
      </c>
      <c r="D330" s="239"/>
      <c r="E330" s="119">
        <f t="shared" ref="E330" si="745">H330+K330+N330+Q330+T330</f>
        <v>0</v>
      </c>
      <c r="F330" s="119">
        <f t="shared" ref="F330" si="746">I330+L330+O330+R330+U330</f>
        <v>0</v>
      </c>
      <c r="G330" s="119">
        <f t="shared" ref="G330" si="747">J330+M330+P330+S330+V330</f>
        <v>0</v>
      </c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</row>
    <row r="331" spans="1:25" s="79" customFormat="1" x14ac:dyDescent="0.2">
      <c r="A331" s="204" t="s">
        <v>125</v>
      </c>
      <c r="B331" s="196"/>
      <c r="C331" s="196" t="s">
        <v>296</v>
      </c>
      <c r="D331" s="240"/>
      <c r="E331" s="195">
        <f>SUM(E332:E336)</f>
        <v>0</v>
      </c>
      <c r="F331" s="195">
        <f t="shared" ref="F331:Y331" si="748">SUM(F332:F336)</f>
        <v>0</v>
      </c>
      <c r="G331" s="195">
        <f t="shared" si="748"/>
        <v>0</v>
      </c>
      <c r="H331" s="195">
        <f t="shared" si="748"/>
        <v>0</v>
      </c>
      <c r="I331" s="195">
        <f t="shared" si="748"/>
        <v>0</v>
      </c>
      <c r="J331" s="195">
        <f t="shared" si="748"/>
        <v>0</v>
      </c>
      <c r="K331" s="195">
        <f t="shared" si="748"/>
        <v>0</v>
      </c>
      <c r="L331" s="195">
        <f t="shared" si="748"/>
        <v>0</v>
      </c>
      <c r="M331" s="195">
        <f t="shared" si="748"/>
        <v>0</v>
      </c>
      <c r="N331" s="195">
        <f t="shared" si="748"/>
        <v>0</v>
      </c>
      <c r="O331" s="195">
        <f t="shared" si="748"/>
        <v>0</v>
      </c>
      <c r="P331" s="195">
        <f t="shared" si="748"/>
        <v>0</v>
      </c>
      <c r="Q331" s="195">
        <f t="shared" si="748"/>
        <v>0</v>
      </c>
      <c r="R331" s="195">
        <f t="shared" si="748"/>
        <v>0</v>
      </c>
      <c r="S331" s="195">
        <f t="shared" si="748"/>
        <v>0</v>
      </c>
      <c r="T331" s="195">
        <f t="shared" si="748"/>
        <v>0</v>
      </c>
      <c r="U331" s="195">
        <f t="shared" si="748"/>
        <v>0</v>
      </c>
      <c r="V331" s="195">
        <f t="shared" si="748"/>
        <v>0</v>
      </c>
      <c r="W331" s="195">
        <f t="shared" si="748"/>
        <v>0</v>
      </c>
      <c r="X331" s="195">
        <f t="shared" si="748"/>
        <v>0</v>
      </c>
      <c r="Y331" s="195">
        <f t="shared" si="748"/>
        <v>0</v>
      </c>
    </row>
    <row r="332" spans="1:25" s="79" customFormat="1" x14ac:dyDescent="0.2">
      <c r="A332" s="133" t="s">
        <v>297</v>
      </c>
      <c r="B332" s="144"/>
      <c r="C332" s="118" t="s">
        <v>299</v>
      </c>
      <c r="D332" s="239"/>
      <c r="E332" s="119">
        <f t="shared" ref="E332:E336" si="749">H332+K332+N332+Q332+T332</f>
        <v>0</v>
      </c>
      <c r="F332" s="119">
        <f t="shared" ref="F332:F336" si="750">I332+L332+O332+R332+U332</f>
        <v>0</v>
      </c>
      <c r="G332" s="119">
        <f t="shared" ref="G332:G336" si="751">J332+M332+P332+S332+V332</f>
        <v>0</v>
      </c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</row>
    <row r="333" spans="1:25" s="79" customFormat="1" x14ac:dyDescent="0.2">
      <c r="A333" s="133" t="s">
        <v>302</v>
      </c>
      <c r="B333" s="144"/>
      <c r="C333" s="118" t="s">
        <v>303</v>
      </c>
      <c r="D333" s="239"/>
      <c r="E333" s="119">
        <f t="shared" si="749"/>
        <v>0</v>
      </c>
      <c r="F333" s="119">
        <f t="shared" si="750"/>
        <v>0</v>
      </c>
      <c r="G333" s="119">
        <f t="shared" si="751"/>
        <v>0</v>
      </c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</row>
    <row r="334" spans="1:25" s="79" customFormat="1" x14ac:dyDescent="0.2">
      <c r="A334" s="133" t="s">
        <v>298</v>
      </c>
      <c r="B334" s="144"/>
      <c r="C334" s="118" t="s">
        <v>300</v>
      </c>
      <c r="D334" s="239"/>
      <c r="E334" s="119">
        <f t="shared" si="749"/>
        <v>0</v>
      </c>
      <c r="F334" s="119">
        <f t="shared" si="750"/>
        <v>0</v>
      </c>
      <c r="G334" s="119">
        <f t="shared" si="751"/>
        <v>0</v>
      </c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</row>
    <row r="335" spans="1:25" s="79" customFormat="1" x14ac:dyDescent="0.2">
      <c r="A335" s="133" t="s">
        <v>304</v>
      </c>
      <c r="B335" s="144"/>
      <c r="C335" s="118" t="s">
        <v>301</v>
      </c>
      <c r="D335" s="239"/>
      <c r="E335" s="119">
        <f t="shared" si="749"/>
        <v>0</v>
      </c>
      <c r="F335" s="119">
        <f t="shared" si="750"/>
        <v>0</v>
      </c>
      <c r="G335" s="119">
        <f t="shared" si="751"/>
        <v>0</v>
      </c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</row>
    <row r="336" spans="1:25" s="79" customFormat="1" x14ac:dyDescent="0.2">
      <c r="A336" s="133" t="s">
        <v>306</v>
      </c>
      <c r="B336" s="144"/>
      <c r="C336" s="118" t="s">
        <v>305</v>
      </c>
      <c r="D336" s="239"/>
      <c r="E336" s="119">
        <f t="shared" si="749"/>
        <v>0</v>
      </c>
      <c r="F336" s="119">
        <f t="shared" si="750"/>
        <v>0</v>
      </c>
      <c r="G336" s="119">
        <f t="shared" si="751"/>
        <v>0</v>
      </c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</row>
    <row r="337" spans="1:25" s="79" customFormat="1" x14ac:dyDescent="0.2">
      <c r="A337" s="204" t="s">
        <v>126</v>
      </c>
      <c r="B337" s="196"/>
      <c r="C337" s="196" t="s">
        <v>312</v>
      </c>
      <c r="D337" s="240"/>
      <c r="E337" s="195">
        <f>SUM(E338:E342)</f>
        <v>0</v>
      </c>
      <c r="F337" s="195">
        <f t="shared" ref="F337:Y337" si="752">SUM(F338:F342)</f>
        <v>0</v>
      </c>
      <c r="G337" s="195">
        <f t="shared" si="752"/>
        <v>0</v>
      </c>
      <c r="H337" s="195">
        <f t="shared" si="752"/>
        <v>0</v>
      </c>
      <c r="I337" s="195">
        <f t="shared" si="752"/>
        <v>0</v>
      </c>
      <c r="J337" s="195">
        <f t="shared" si="752"/>
        <v>0</v>
      </c>
      <c r="K337" s="195">
        <f t="shared" si="752"/>
        <v>0</v>
      </c>
      <c r="L337" s="195">
        <f t="shared" si="752"/>
        <v>0</v>
      </c>
      <c r="M337" s="195">
        <f t="shared" si="752"/>
        <v>0</v>
      </c>
      <c r="N337" s="195">
        <f t="shared" si="752"/>
        <v>0</v>
      </c>
      <c r="O337" s="195">
        <f t="shared" si="752"/>
        <v>0</v>
      </c>
      <c r="P337" s="195">
        <f t="shared" si="752"/>
        <v>0</v>
      </c>
      <c r="Q337" s="195">
        <f t="shared" si="752"/>
        <v>0</v>
      </c>
      <c r="R337" s="195">
        <f t="shared" si="752"/>
        <v>0</v>
      </c>
      <c r="S337" s="195">
        <f t="shared" si="752"/>
        <v>0</v>
      </c>
      <c r="T337" s="195">
        <f t="shared" si="752"/>
        <v>0</v>
      </c>
      <c r="U337" s="195">
        <f t="shared" si="752"/>
        <v>0</v>
      </c>
      <c r="V337" s="195">
        <f t="shared" si="752"/>
        <v>0</v>
      </c>
      <c r="W337" s="195">
        <f t="shared" si="752"/>
        <v>0</v>
      </c>
      <c r="X337" s="195">
        <f t="shared" si="752"/>
        <v>0</v>
      </c>
      <c r="Y337" s="195">
        <f t="shared" si="752"/>
        <v>0</v>
      </c>
    </row>
    <row r="338" spans="1:25" s="79" customFormat="1" x14ac:dyDescent="0.2">
      <c r="A338" s="133" t="s">
        <v>313</v>
      </c>
      <c r="B338" s="118"/>
      <c r="C338" s="118" t="s">
        <v>314</v>
      </c>
      <c r="D338" s="239"/>
      <c r="E338" s="119">
        <f t="shared" ref="E338:E342" si="753">H338+K338+N338+Q338+T338</f>
        <v>0</v>
      </c>
      <c r="F338" s="119">
        <f t="shared" ref="F338:F342" si="754">I338+L338+O338+R338+U338</f>
        <v>0</v>
      </c>
      <c r="G338" s="119">
        <f t="shared" ref="G338:G342" si="755">J338+M338+P338+S338+V338</f>
        <v>0</v>
      </c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</row>
    <row r="339" spans="1:25" s="79" customFormat="1" x14ac:dyDescent="0.2">
      <c r="A339" s="133" t="s">
        <v>315</v>
      </c>
      <c r="B339" s="118"/>
      <c r="C339" s="118" t="s">
        <v>316</v>
      </c>
      <c r="D339" s="239"/>
      <c r="E339" s="119">
        <f t="shared" si="753"/>
        <v>0</v>
      </c>
      <c r="F339" s="119">
        <f t="shared" si="754"/>
        <v>0</v>
      </c>
      <c r="G339" s="119">
        <f t="shared" si="755"/>
        <v>0</v>
      </c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</row>
    <row r="340" spans="1:25" s="79" customFormat="1" x14ac:dyDescent="0.2">
      <c r="A340" s="133" t="s">
        <v>317</v>
      </c>
      <c r="B340" s="118"/>
      <c r="C340" s="118" t="s">
        <v>319</v>
      </c>
      <c r="D340" s="239"/>
      <c r="E340" s="119">
        <f t="shared" si="753"/>
        <v>0</v>
      </c>
      <c r="F340" s="119">
        <f t="shared" si="754"/>
        <v>0</v>
      </c>
      <c r="G340" s="119">
        <f t="shared" si="755"/>
        <v>0</v>
      </c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</row>
    <row r="341" spans="1:25" s="79" customFormat="1" x14ac:dyDescent="0.2">
      <c r="A341" s="133" t="s">
        <v>318</v>
      </c>
      <c r="B341" s="118"/>
      <c r="C341" s="118" t="s">
        <v>374</v>
      </c>
      <c r="D341" s="239"/>
      <c r="E341" s="119">
        <f t="shared" si="753"/>
        <v>0</v>
      </c>
      <c r="F341" s="119">
        <f t="shared" si="754"/>
        <v>0</v>
      </c>
      <c r="G341" s="119">
        <f t="shared" si="755"/>
        <v>0</v>
      </c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</row>
    <row r="342" spans="1:25" s="79" customFormat="1" x14ac:dyDescent="0.2">
      <c r="A342" s="133" t="s">
        <v>320</v>
      </c>
      <c r="B342" s="118"/>
      <c r="C342" s="118" t="s">
        <v>321</v>
      </c>
      <c r="D342" s="239"/>
      <c r="E342" s="119">
        <f t="shared" si="753"/>
        <v>0</v>
      </c>
      <c r="F342" s="119">
        <f t="shared" si="754"/>
        <v>0</v>
      </c>
      <c r="G342" s="119">
        <f t="shared" si="755"/>
        <v>0</v>
      </c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</row>
    <row r="343" spans="1:25" s="79" customFormat="1" x14ac:dyDescent="0.2">
      <c r="A343" s="204" t="s">
        <v>127</v>
      </c>
      <c r="B343" s="196"/>
      <c r="C343" s="196" t="s">
        <v>322</v>
      </c>
      <c r="D343" s="240"/>
      <c r="E343" s="195">
        <f>SUM(E344:E349)</f>
        <v>0</v>
      </c>
      <c r="F343" s="195">
        <f t="shared" ref="F343:Y343" si="756">SUM(F344:F349)</f>
        <v>0</v>
      </c>
      <c r="G343" s="195">
        <f t="shared" si="756"/>
        <v>0</v>
      </c>
      <c r="H343" s="195">
        <f t="shared" si="756"/>
        <v>0</v>
      </c>
      <c r="I343" s="195">
        <f t="shared" si="756"/>
        <v>0</v>
      </c>
      <c r="J343" s="195">
        <f t="shared" si="756"/>
        <v>0</v>
      </c>
      <c r="K343" s="195">
        <f t="shared" si="756"/>
        <v>0</v>
      </c>
      <c r="L343" s="195">
        <f t="shared" si="756"/>
        <v>0</v>
      </c>
      <c r="M343" s="195">
        <f t="shared" si="756"/>
        <v>0</v>
      </c>
      <c r="N343" s="195">
        <f t="shared" si="756"/>
        <v>0</v>
      </c>
      <c r="O343" s="195">
        <f t="shared" si="756"/>
        <v>0</v>
      </c>
      <c r="P343" s="195">
        <f t="shared" si="756"/>
        <v>0</v>
      </c>
      <c r="Q343" s="195">
        <f t="shared" si="756"/>
        <v>0</v>
      </c>
      <c r="R343" s="195">
        <f t="shared" si="756"/>
        <v>0</v>
      </c>
      <c r="S343" s="195">
        <f t="shared" si="756"/>
        <v>0</v>
      </c>
      <c r="T343" s="195">
        <f t="shared" si="756"/>
        <v>0</v>
      </c>
      <c r="U343" s="195">
        <f t="shared" si="756"/>
        <v>0</v>
      </c>
      <c r="V343" s="195">
        <f t="shared" si="756"/>
        <v>0</v>
      </c>
      <c r="W343" s="195">
        <f t="shared" si="756"/>
        <v>0</v>
      </c>
      <c r="X343" s="195">
        <f t="shared" si="756"/>
        <v>0</v>
      </c>
      <c r="Y343" s="195">
        <f t="shared" si="756"/>
        <v>0</v>
      </c>
    </row>
    <row r="344" spans="1:25" s="79" customFormat="1" ht="24" x14ac:dyDescent="0.2">
      <c r="A344" s="133" t="s">
        <v>324</v>
      </c>
      <c r="B344" s="133"/>
      <c r="C344" s="118" t="s">
        <v>328</v>
      </c>
      <c r="D344" s="239"/>
      <c r="E344" s="119">
        <f t="shared" ref="E344:E349" si="757">H344+K344+N344+Q344+T344</f>
        <v>0</v>
      </c>
      <c r="F344" s="119">
        <f t="shared" ref="F344:F349" si="758">I344+L344+O344+R344+U344</f>
        <v>0</v>
      </c>
      <c r="G344" s="119">
        <f t="shared" ref="G344:G349" si="759">J344+M344+P344+S344+V344</f>
        <v>0</v>
      </c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</row>
    <row r="345" spans="1:25" s="79" customFormat="1" x14ac:dyDescent="0.2">
      <c r="A345" s="133" t="s">
        <v>325</v>
      </c>
      <c r="B345" s="133"/>
      <c r="C345" s="118" t="s">
        <v>329</v>
      </c>
      <c r="D345" s="239"/>
      <c r="E345" s="119">
        <f t="shared" si="757"/>
        <v>0</v>
      </c>
      <c r="F345" s="119">
        <f t="shared" si="758"/>
        <v>0</v>
      </c>
      <c r="G345" s="119">
        <f t="shared" si="759"/>
        <v>0</v>
      </c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</row>
    <row r="346" spans="1:25" s="79" customFormat="1" x14ac:dyDescent="0.2">
      <c r="A346" s="133" t="s">
        <v>326</v>
      </c>
      <c r="B346" s="133"/>
      <c r="C346" s="118" t="s">
        <v>330</v>
      </c>
      <c r="D346" s="239"/>
      <c r="E346" s="119">
        <f t="shared" si="757"/>
        <v>0</v>
      </c>
      <c r="F346" s="119">
        <f t="shared" si="758"/>
        <v>0</v>
      </c>
      <c r="G346" s="119">
        <f t="shared" si="759"/>
        <v>0</v>
      </c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</row>
    <row r="347" spans="1:25" s="79" customFormat="1" x14ac:dyDescent="0.2">
      <c r="A347" s="133" t="s">
        <v>320</v>
      </c>
      <c r="B347" s="133"/>
      <c r="C347" s="118" t="s">
        <v>332</v>
      </c>
      <c r="D347" s="239"/>
      <c r="E347" s="119">
        <f t="shared" si="757"/>
        <v>0</v>
      </c>
      <c r="F347" s="119">
        <f t="shared" si="758"/>
        <v>0</v>
      </c>
      <c r="G347" s="119">
        <f t="shared" si="759"/>
        <v>0</v>
      </c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</row>
    <row r="348" spans="1:25" s="79" customFormat="1" ht="24" x14ac:dyDescent="0.2">
      <c r="A348" s="133" t="s">
        <v>333</v>
      </c>
      <c r="B348" s="133"/>
      <c r="C348" s="118" t="s">
        <v>334</v>
      </c>
      <c r="D348" s="239"/>
      <c r="E348" s="119">
        <f t="shared" si="757"/>
        <v>0</v>
      </c>
      <c r="F348" s="119">
        <f t="shared" si="758"/>
        <v>0</v>
      </c>
      <c r="G348" s="119">
        <f t="shared" si="759"/>
        <v>0</v>
      </c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</row>
    <row r="349" spans="1:25" s="79" customFormat="1" x14ac:dyDescent="0.2">
      <c r="A349" s="133" t="s">
        <v>327</v>
      </c>
      <c r="B349" s="133"/>
      <c r="C349" s="118" t="s">
        <v>331</v>
      </c>
      <c r="D349" s="239"/>
      <c r="E349" s="119">
        <f t="shared" si="757"/>
        <v>0</v>
      </c>
      <c r="F349" s="119">
        <f t="shared" si="758"/>
        <v>0</v>
      </c>
      <c r="G349" s="119">
        <f t="shared" si="759"/>
        <v>0</v>
      </c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</row>
    <row r="350" spans="1:25" s="79" customFormat="1" x14ac:dyDescent="0.2">
      <c r="A350" s="197" t="s">
        <v>128</v>
      </c>
      <c r="B350" s="196"/>
      <c r="C350" s="196" t="s">
        <v>335</v>
      </c>
      <c r="D350" s="240"/>
      <c r="E350" s="195">
        <f>SUM(E351:E356)</f>
        <v>0</v>
      </c>
      <c r="F350" s="195">
        <f t="shared" ref="F350:Y350" si="760">SUM(F351:F356)</f>
        <v>0</v>
      </c>
      <c r="G350" s="195">
        <f t="shared" si="760"/>
        <v>0</v>
      </c>
      <c r="H350" s="195">
        <f t="shared" si="760"/>
        <v>0</v>
      </c>
      <c r="I350" s="195">
        <f t="shared" si="760"/>
        <v>0</v>
      </c>
      <c r="J350" s="195">
        <f t="shared" si="760"/>
        <v>0</v>
      </c>
      <c r="K350" s="195">
        <f t="shared" si="760"/>
        <v>0</v>
      </c>
      <c r="L350" s="195">
        <f t="shared" si="760"/>
        <v>0</v>
      </c>
      <c r="M350" s="195">
        <f t="shared" si="760"/>
        <v>0</v>
      </c>
      <c r="N350" s="195">
        <f t="shared" si="760"/>
        <v>0</v>
      </c>
      <c r="O350" s="195">
        <f t="shared" si="760"/>
        <v>0</v>
      </c>
      <c r="P350" s="195">
        <f t="shared" si="760"/>
        <v>0</v>
      </c>
      <c r="Q350" s="195">
        <f t="shared" si="760"/>
        <v>0</v>
      </c>
      <c r="R350" s="195">
        <f t="shared" si="760"/>
        <v>0</v>
      </c>
      <c r="S350" s="195">
        <f t="shared" si="760"/>
        <v>0</v>
      </c>
      <c r="T350" s="195">
        <f t="shared" si="760"/>
        <v>0</v>
      </c>
      <c r="U350" s="195">
        <f t="shared" si="760"/>
        <v>0</v>
      </c>
      <c r="V350" s="195">
        <f t="shared" si="760"/>
        <v>0</v>
      </c>
      <c r="W350" s="195">
        <f t="shared" si="760"/>
        <v>0</v>
      </c>
      <c r="X350" s="195">
        <f t="shared" si="760"/>
        <v>0</v>
      </c>
      <c r="Y350" s="195">
        <f t="shared" si="760"/>
        <v>0</v>
      </c>
    </row>
    <row r="351" spans="1:25" s="79" customFormat="1" x14ac:dyDescent="0.2">
      <c r="A351" s="117" t="s">
        <v>336</v>
      </c>
      <c r="B351" s="118"/>
      <c r="C351" s="118" t="s">
        <v>337</v>
      </c>
      <c r="D351" s="239"/>
      <c r="E351" s="119">
        <f t="shared" ref="E351:E356" si="761">H351+K351+N351+Q351+T351</f>
        <v>0</v>
      </c>
      <c r="F351" s="119">
        <f t="shared" ref="F351:F356" si="762">I351+L351+O351+R351+U351</f>
        <v>0</v>
      </c>
      <c r="G351" s="119">
        <f t="shared" ref="G351:G356" si="763">J351+M351+P351+S351+V351</f>
        <v>0</v>
      </c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</row>
    <row r="352" spans="1:25" s="79" customFormat="1" x14ac:dyDescent="0.2">
      <c r="A352" s="117" t="s">
        <v>338</v>
      </c>
      <c r="B352" s="118"/>
      <c r="C352" s="118" t="s">
        <v>339</v>
      </c>
      <c r="D352" s="239"/>
      <c r="E352" s="119">
        <f t="shared" si="761"/>
        <v>0</v>
      </c>
      <c r="F352" s="119">
        <f t="shared" si="762"/>
        <v>0</v>
      </c>
      <c r="G352" s="119">
        <f t="shared" si="763"/>
        <v>0</v>
      </c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</row>
    <row r="353" spans="1:39" s="79" customFormat="1" x14ac:dyDescent="0.2">
      <c r="A353" s="117" t="s">
        <v>340</v>
      </c>
      <c r="B353" s="118"/>
      <c r="C353" s="118" t="s">
        <v>341</v>
      </c>
      <c r="D353" s="239"/>
      <c r="E353" s="119">
        <f t="shared" si="761"/>
        <v>0</v>
      </c>
      <c r="F353" s="119">
        <f t="shared" si="762"/>
        <v>0</v>
      </c>
      <c r="G353" s="119">
        <f t="shared" si="763"/>
        <v>0</v>
      </c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</row>
    <row r="354" spans="1:39" s="79" customFormat="1" x14ac:dyDescent="0.2">
      <c r="A354" s="117" t="s">
        <v>342</v>
      </c>
      <c r="B354" s="118"/>
      <c r="C354" s="118" t="s">
        <v>343</v>
      </c>
      <c r="D354" s="239"/>
      <c r="E354" s="119">
        <f t="shared" si="761"/>
        <v>0</v>
      </c>
      <c r="F354" s="119">
        <f t="shared" si="762"/>
        <v>0</v>
      </c>
      <c r="G354" s="119">
        <f t="shared" si="763"/>
        <v>0</v>
      </c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</row>
    <row r="355" spans="1:39" s="79" customFormat="1" x14ac:dyDescent="0.2">
      <c r="A355" s="133" t="s">
        <v>320</v>
      </c>
      <c r="B355" s="118"/>
      <c r="C355" s="118" t="s">
        <v>344</v>
      </c>
      <c r="D355" s="239"/>
      <c r="E355" s="119">
        <f t="shared" si="761"/>
        <v>0</v>
      </c>
      <c r="F355" s="119">
        <f t="shared" si="762"/>
        <v>0</v>
      </c>
      <c r="G355" s="119">
        <f t="shared" si="763"/>
        <v>0</v>
      </c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</row>
    <row r="356" spans="1:39" s="79" customFormat="1" x14ac:dyDescent="0.2">
      <c r="A356" s="117" t="s">
        <v>345</v>
      </c>
      <c r="B356" s="118"/>
      <c r="C356" s="118" t="s">
        <v>346</v>
      </c>
      <c r="D356" s="239"/>
      <c r="E356" s="119">
        <f t="shared" si="761"/>
        <v>0</v>
      </c>
      <c r="F356" s="119">
        <f t="shared" si="762"/>
        <v>0</v>
      </c>
      <c r="G356" s="119">
        <f t="shared" si="763"/>
        <v>0</v>
      </c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</row>
    <row r="357" spans="1:39" s="79" customFormat="1" x14ac:dyDescent="0.2">
      <c r="A357" s="197" t="s">
        <v>129</v>
      </c>
      <c r="B357" s="196"/>
      <c r="C357" s="196" t="s">
        <v>347</v>
      </c>
      <c r="D357" s="240"/>
      <c r="E357" s="195">
        <f>SUM(E358:E364)</f>
        <v>0</v>
      </c>
      <c r="F357" s="195">
        <f t="shared" ref="F357:Y357" si="764">SUM(F358:F364)</f>
        <v>0</v>
      </c>
      <c r="G357" s="195">
        <f t="shared" si="764"/>
        <v>0</v>
      </c>
      <c r="H357" s="195">
        <f t="shared" si="764"/>
        <v>0</v>
      </c>
      <c r="I357" s="195">
        <f t="shared" si="764"/>
        <v>0</v>
      </c>
      <c r="J357" s="195">
        <f t="shared" si="764"/>
        <v>0</v>
      </c>
      <c r="K357" s="195">
        <f t="shared" si="764"/>
        <v>0</v>
      </c>
      <c r="L357" s="195">
        <f t="shared" si="764"/>
        <v>0</v>
      </c>
      <c r="M357" s="195">
        <f t="shared" si="764"/>
        <v>0</v>
      </c>
      <c r="N357" s="195">
        <f t="shared" si="764"/>
        <v>0</v>
      </c>
      <c r="O357" s="195">
        <f t="shared" si="764"/>
        <v>0</v>
      </c>
      <c r="P357" s="195">
        <f t="shared" si="764"/>
        <v>0</v>
      </c>
      <c r="Q357" s="195">
        <f t="shared" si="764"/>
        <v>0</v>
      </c>
      <c r="R357" s="195">
        <f t="shared" si="764"/>
        <v>0</v>
      </c>
      <c r="S357" s="195">
        <f t="shared" si="764"/>
        <v>0</v>
      </c>
      <c r="T357" s="195">
        <f t="shared" si="764"/>
        <v>0</v>
      </c>
      <c r="U357" s="195">
        <f t="shared" si="764"/>
        <v>0</v>
      </c>
      <c r="V357" s="195">
        <f t="shared" si="764"/>
        <v>0</v>
      </c>
      <c r="W357" s="195">
        <f t="shared" si="764"/>
        <v>0</v>
      </c>
      <c r="X357" s="195">
        <f t="shared" si="764"/>
        <v>0</v>
      </c>
      <c r="Y357" s="195">
        <f t="shared" si="764"/>
        <v>0</v>
      </c>
    </row>
    <row r="358" spans="1:39" s="79" customFormat="1" x14ac:dyDescent="0.2">
      <c r="A358" s="205" t="s">
        <v>348</v>
      </c>
      <c r="B358" s="118"/>
      <c r="C358" s="118" t="s">
        <v>349</v>
      </c>
      <c r="D358" s="239"/>
      <c r="E358" s="119">
        <f t="shared" ref="E358:E364" si="765">H358+K358+N358+Q358+T358</f>
        <v>0</v>
      </c>
      <c r="F358" s="119">
        <f t="shared" ref="F358:F364" si="766">I358+L358+O358+R358+U358</f>
        <v>0</v>
      </c>
      <c r="G358" s="119">
        <f t="shared" ref="G358:G364" si="767">J358+M358+P358+S358+V358</f>
        <v>0</v>
      </c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</row>
    <row r="359" spans="1:39" s="79" customFormat="1" x14ac:dyDescent="0.2">
      <c r="A359" s="205" t="s">
        <v>350</v>
      </c>
      <c r="B359" s="118"/>
      <c r="C359" s="118" t="s">
        <v>351</v>
      </c>
      <c r="D359" s="239"/>
      <c r="E359" s="119">
        <f t="shared" si="765"/>
        <v>0</v>
      </c>
      <c r="F359" s="119">
        <f t="shared" si="766"/>
        <v>0</v>
      </c>
      <c r="G359" s="119">
        <f t="shared" si="767"/>
        <v>0</v>
      </c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</row>
    <row r="360" spans="1:39" s="79" customFormat="1" x14ac:dyDescent="0.2">
      <c r="A360" s="205" t="s">
        <v>352</v>
      </c>
      <c r="B360" s="118"/>
      <c r="C360" s="118" t="s">
        <v>353</v>
      </c>
      <c r="D360" s="239"/>
      <c r="E360" s="119">
        <f t="shared" si="765"/>
        <v>0</v>
      </c>
      <c r="F360" s="119">
        <f t="shared" si="766"/>
        <v>0</v>
      </c>
      <c r="G360" s="119">
        <f t="shared" si="767"/>
        <v>0</v>
      </c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</row>
    <row r="361" spans="1:39" s="79" customFormat="1" x14ac:dyDescent="0.2">
      <c r="A361" s="205" t="s">
        <v>354</v>
      </c>
      <c r="B361" s="118"/>
      <c r="C361" s="118" t="s">
        <v>355</v>
      </c>
      <c r="D361" s="239"/>
      <c r="E361" s="119">
        <f t="shared" si="765"/>
        <v>0</v>
      </c>
      <c r="F361" s="119">
        <f t="shared" si="766"/>
        <v>0</v>
      </c>
      <c r="G361" s="119">
        <f t="shared" si="767"/>
        <v>0</v>
      </c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</row>
    <row r="362" spans="1:39" s="79" customFormat="1" x14ac:dyDescent="0.2">
      <c r="A362" s="205" t="s">
        <v>356</v>
      </c>
      <c r="B362" s="118"/>
      <c r="C362" s="118" t="s">
        <v>357</v>
      </c>
      <c r="D362" s="239"/>
      <c r="E362" s="119">
        <f t="shared" si="765"/>
        <v>0</v>
      </c>
      <c r="F362" s="119">
        <f t="shared" si="766"/>
        <v>0</v>
      </c>
      <c r="G362" s="119">
        <f t="shared" si="767"/>
        <v>0</v>
      </c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</row>
    <row r="363" spans="1:39" s="79" customFormat="1" x14ac:dyDescent="0.2">
      <c r="A363" s="205" t="s">
        <v>320</v>
      </c>
      <c r="B363" s="118"/>
      <c r="C363" s="118" t="s">
        <v>358</v>
      </c>
      <c r="D363" s="239"/>
      <c r="E363" s="119">
        <f t="shared" si="765"/>
        <v>0</v>
      </c>
      <c r="F363" s="119">
        <f t="shared" si="766"/>
        <v>0</v>
      </c>
      <c r="G363" s="119">
        <f t="shared" si="767"/>
        <v>0</v>
      </c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</row>
    <row r="364" spans="1:39" s="79" customFormat="1" ht="22.5" x14ac:dyDescent="0.2">
      <c r="A364" s="205" t="s">
        <v>359</v>
      </c>
      <c r="B364" s="118"/>
      <c r="C364" s="118" t="s">
        <v>360</v>
      </c>
      <c r="D364" s="239"/>
      <c r="E364" s="119">
        <f t="shared" si="765"/>
        <v>0</v>
      </c>
      <c r="F364" s="119">
        <f t="shared" si="766"/>
        <v>0</v>
      </c>
      <c r="G364" s="119">
        <f t="shared" si="767"/>
        <v>0</v>
      </c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</row>
    <row r="365" spans="1:39" x14ac:dyDescent="0.2">
      <c r="A365" s="56" t="s">
        <v>54</v>
      </c>
      <c r="B365" s="59">
        <v>300</v>
      </c>
      <c r="C365" s="59"/>
      <c r="D365" s="233" t="s">
        <v>30</v>
      </c>
      <c r="E365" s="101">
        <f t="shared" ref="E365:Y365" si="768">E13</f>
        <v>30362280</v>
      </c>
      <c r="F365" s="101">
        <f t="shared" si="768"/>
        <v>30701560.000000004</v>
      </c>
      <c r="G365" s="101">
        <f t="shared" si="768"/>
        <v>31465960.000000004</v>
      </c>
      <c r="H365" s="101">
        <f t="shared" si="768"/>
        <v>28187400</v>
      </c>
      <c r="I365" s="101">
        <f t="shared" si="768"/>
        <v>28594300.000000004</v>
      </c>
      <c r="J365" s="101">
        <f t="shared" si="768"/>
        <v>29358700.000000004</v>
      </c>
      <c r="K365" s="101">
        <f t="shared" si="768"/>
        <v>1112200</v>
      </c>
      <c r="L365" s="101">
        <f t="shared" si="768"/>
        <v>1037100</v>
      </c>
      <c r="M365" s="101">
        <f t="shared" si="768"/>
        <v>1037100</v>
      </c>
      <c r="N365" s="101">
        <f t="shared" si="768"/>
        <v>0</v>
      </c>
      <c r="O365" s="101">
        <f t="shared" si="768"/>
        <v>0</v>
      </c>
      <c r="P365" s="101">
        <f t="shared" si="768"/>
        <v>0</v>
      </c>
      <c r="Q365" s="101">
        <f t="shared" si="768"/>
        <v>0</v>
      </c>
      <c r="R365" s="101">
        <f t="shared" si="768"/>
        <v>0</v>
      </c>
      <c r="S365" s="101">
        <f t="shared" si="768"/>
        <v>0</v>
      </c>
      <c r="T365" s="101">
        <f t="shared" si="768"/>
        <v>1062680</v>
      </c>
      <c r="U365" s="101">
        <f t="shared" si="768"/>
        <v>1070160</v>
      </c>
      <c r="V365" s="101">
        <f t="shared" si="768"/>
        <v>1070160</v>
      </c>
      <c r="W365" s="101">
        <f t="shared" si="768"/>
        <v>0</v>
      </c>
      <c r="X365" s="101">
        <f t="shared" si="768"/>
        <v>0</v>
      </c>
      <c r="Y365" s="101">
        <f t="shared" si="768"/>
        <v>0</v>
      </c>
    </row>
    <row r="366" spans="1:39" s="24" customFormat="1" x14ac:dyDescent="0.2">
      <c r="A366" s="52" t="s">
        <v>88</v>
      </c>
      <c r="B366" s="50">
        <v>310</v>
      </c>
      <c r="C366" s="50"/>
      <c r="D366" s="258" t="s">
        <v>18</v>
      </c>
      <c r="E366" s="107">
        <f>H366+K366+N366+Q366+T366</f>
        <v>0</v>
      </c>
      <c r="F366" s="107">
        <f>I366+L366+O366+R366+U366</f>
        <v>0</v>
      </c>
      <c r="G366" s="107">
        <f t="shared" ref="G366" si="769">J366+M366+P366+S366+V366</f>
        <v>0</v>
      </c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</row>
    <row r="367" spans="1:39" x14ac:dyDescent="0.2">
      <c r="A367" s="32"/>
      <c r="B367" s="44"/>
      <c r="C367" s="89"/>
      <c r="D367" s="259"/>
      <c r="E367" s="111"/>
      <c r="F367" s="111"/>
      <c r="G367" s="111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</row>
    <row r="368" spans="1:39" s="24" customFormat="1" x14ac:dyDescent="0.2">
      <c r="A368" s="52" t="s">
        <v>55</v>
      </c>
      <c r="B368" s="50">
        <v>320</v>
      </c>
      <c r="C368" s="50"/>
      <c r="D368" s="258"/>
      <c r="E368" s="107">
        <f>H368+K368+N368+Q368+T368</f>
        <v>30362280</v>
      </c>
      <c r="F368" s="107">
        <f>I368+L368+O368+R368+U368</f>
        <v>30701560.000000004</v>
      </c>
      <c r="G368" s="107">
        <f t="shared" ref="G368" si="770">J368+M368+P368+S368+V368</f>
        <v>31465960.000000004</v>
      </c>
      <c r="H368" s="107">
        <f t="shared" ref="H368:Y368" si="771">H13</f>
        <v>28187400</v>
      </c>
      <c r="I368" s="107">
        <f t="shared" si="771"/>
        <v>28594300.000000004</v>
      </c>
      <c r="J368" s="107">
        <f t="shared" si="771"/>
        <v>29358700.000000004</v>
      </c>
      <c r="K368" s="107">
        <f t="shared" si="771"/>
        <v>1112200</v>
      </c>
      <c r="L368" s="107">
        <f t="shared" si="771"/>
        <v>1037100</v>
      </c>
      <c r="M368" s="107">
        <f t="shared" si="771"/>
        <v>1037100</v>
      </c>
      <c r="N368" s="107">
        <f t="shared" si="771"/>
        <v>0</v>
      </c>
      <c r="O368" s="107">
        <f t="shared" si="771"/>
        <v>0</v>
      </c>
      <c r="P368" s="107">
        <f t="shared" si="771"/>
        <v>0</v>
      </c>
      <c r="Q368" s="107">
        <f t="shared" si="771"/>
        <v>0</v>
      </c>
      <c r="R368" s="107">
        <f t="shared" si="771"/>
        <v>0</v>
      </c>
      <c r="S368" s="107">
        <f t="shared" si="771"/>
        <v>0</v>
      </c>
      <c r="T368" s="107">
        <f t="shared" si="771"/>
        <v>1062680</v>
      </c>
      <c r="U368" s="107">
        <f t="shared" si="771"/>
        <v>1070160</v>
      </c>
      <c r="V368" s="107">
        <f t="shared" si="771"/>
        <v>1070160</v>
      </c>
      <c r="W368" s="107">
        <f t="shared" si="771"/>
        <v>0</v>
      </c>
      <c r="X368" s="107">
        <f t="shared" si="771"/>
        <v>0</v>
      </c>
      <c r="Y368" s="107">
        <f t="shared" si="771"/>
        <v>0</v>
      </c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</row>
    <row r="369" spans="1:39" x14ac:dyDescent="0.2">
      <c r="A369" s="56" t="s">
        <v>56</v>
      </c>
      <c r="B369" s="59">
        <v>400</v>
      </c>
      <c r="C369" s="59"/>
      <c r="D369" s="260"/>
      <c r="E369" s="112">
        <f>H369+K369+T369</f>
        <v>30362280</v>
      </c>
      <c r="F369" s="112">
        <f t="shared" ref="F369:G369" si="772">I369+L369+U369</f>
        <v>30701560.000000004</v>
      </c>
      <c r="G369" s="112">
        <f t="shared" si="772"/>
        <v>31465960.000000004</v>
      </c>
      <c r="H369" s="112">
        <f>H370+H371</f>
        <v>28187400</v>
      </c>
      <c r="I369" s="112">
        <f>I370+I371</f>
        <v>28594300.000000004</v>
      </c>
      <c r="J369" s="112">
        <f>J370+J371</f>
        <v>29358700.000000004</v>
      </c>
      <c r="K369" s="112">
        <f t="shared" ref="K369:Y369" si="773">K370+K371</f>
        <v>1112200</v>
      </c>
      <c r="L369" s="112">
        <f t="shared" si="773"/>
        <v>1037100</v>
      </c>
      <c r="M369" s="112">
        <f t="shared" si="773"/>
        <v>1037100</v>
      </c>
      <c r="N369" s="112">
        <f t="shared" si="773"/>
        <v>0</v>
      </c>
      <c r="O369" s="112">
        <f t="shared" si="773"/>
        <v>0</v>
      </c>
      <c r="P369" s="112">
        <f t="shared" si="773"/>
        <v>0</v>
      </c>
      <c r="Q369" s="112">
        <f t="shared" si="773"/>
        <v>0</v>
      </c>
      <c r="R369" s="112">
        <f t="shared" si="773"/>
        <v>0</v>
      </c>
      <c r="S369" s="112">
        <f t="shared" si="773"/>
        <v>0</v>
      </c>
      <c r="T369" s="112">
        <f t="shared" si="773"/>
        <v>1062680</v>
      </c>
      <c r="U369" s="112">
        <f t="shared" si="773"/>
        <v>1070160</v>
      </c>
      <c r="V369" s="112">
        <f t="shared" si="773"/>
        <v>1070160</v>
      </c>
      <c r="W369" s="112">
        <f t="shared" si="773"/>
        <v>0</v>
      </c>
      <c r="X369" s="112">
        <f t="shared" si="773"/>
        <v>0</v>
      </c>
      <c r="Y369" s="112">
        <f t="shared" si="773"/>
        <v>0</v>
      </c>
    </row>
    <row r="370" spans="1:39" s="36" customFormat="1" x14ac:dyDescent="0.2">
      <c r="A370" s="32" t="s">
        <v>89</v>
      </c>
      <c r="B370" s="44">
        <v>410</v>
      </c>
      <c r="C370" s="44"/>
      <c r="D370" s="234" t="s">
        <v>159</v>
      </c>
      <c r="E370" s="106">
        <f t="shared" ref="E370" si="774">J370+M370+P370+S370+V370</f>
        <v>0</v>
      </c>
      <c r="F370" s="106"/>
      <c r="G370" s="10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</row>
    <row r="371" spans="1:39" s="24" customFormat="1" x14ac:dyDescent="0.2">
      <c r="A371" s="52" t="s">
        <v>57</v>
      </c>
      <c r="B371" s="50">
        <v>420</v>
      </c>
      <c r="C371" s="50"/>
      <c r="D371" s="258"/>
      <c r="E371" s="107">
        <f t="shared" ref="E371:F373" si="775">H371+K371+N371+Q371+T371</f>
        <v>30362280</v>
      </c>
      <c r="F371" s="107">
        <f t="shared" si="775"/>
        <v>30701560.000000004</v>
      </c>
      <c r="G371" s="107">
        <f t="shared" ref="G371" si="776">J371+M371+P371+S371+V371</f>
        <v>31465960.000000004</v>
      </c>
      <c r="H371" s="107">
        <f t="shared" ref="H371:Y371" si="777">H24</f>
        <v>28187400</v>
      </c>
      <c r="I371" s="107">
        <f t="shared" si="777"/>
        <v>28594300.000000004</v>
      </c>
      <c r="J371" s="107">
        <f t="shared" si="777"/>
        <v>29358700.000000004</v>
      </c>
      <c r="K371" s="107">
        <f t="shared" si="777"/>
        <v>1112200</v>
      </c>
      <c r="L371" s="107">
        <f t="shared" si="777"/>
        <v>1037100</v>
      </c>
      <c r="M371" s="107">
        <f t="shared" si="777"/>
        <v>1037100</v>
      </c>
      <c r="N371" s="107">
        <f t="shared" si="777"/>
        <v>0</v>
      </c>
      <c r="O371" s="107">
        <f t="shared" si="777"/>
        <v>0</v>
      </c>
      <c r="P371" s="107">
        <f t="shared" si="777"/>
        <v>0</v>
      </c>
      <c r="Q371" s="107">
        <f t="shared" si="777"/>
        <v>0</v>
      </c>
      <c r="R371" s="107">
        <f t="shared" si="777"/>
        <v>0</v>
      </c>
      <c r="S371" s="107">
        <f t="shared" si="777"/>
        <v>0</v>
      </c>
      <c r="T371" s="107">
        <f t="shared" si="777"/>
        <v>1062680</v>
      </c>
      <c r="U371" s="107">
        <f t="shared" si="777"/>
        <v>1070160</v>
      </c>
      <c r="V371" s="107">
        <f t="shared" si="777"/>
        <v>1070160</v>
      </c>
      <c r="W371" s="107">
        <f t="shared" si="777"/>
        <v>0</v>
      </c>
      <c r="X371" s="107">
        <f t="shared" si="777"/>
        <v>0</v>
      </c>
      <c r="Y371" s="107">
        <f t="shared" si="777"/>
        <v>0</v>
      </c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</row>
    <row r="372" spans="1:39" s="24" customFormat="1" x14ac:dyDescent="0.2">
      <c r="A372" s="56" t="s">
        <v>58</v>
      </c>
      <c r="B372" s="57">
        <v>500</v>
      </c>
      <c r="C372" s="57"/>
      <c r="D372" s="233" t="s">
        <v>30</v>
      </c>
      <c r="E372" s="101">
        <f t="shared" si="775"/>
        <v>64528.57</v>
      </c>
      <c r="F372" s="101">
        <f t="shared" si="775"/>
        <v>70725.16</v>
      </c>
      <c r="G372" s="101">
        <f>J372+M372+P372+S372+V372</f>
        <v>70725.16</v>
      </c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>
        <v>64528.57</v>
      </c>
      <c r="U372" s="103">
        <v>70725.16</v>
      </c>
      <c r="V372" s="103">
        <v>70725.16</v>
      </c>
      <c r="W372" s="103"/>
      <c r="X372" s="103"/>
      <c r="Y372" s="103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</row>
    <row r="373" spans="1:39" s="24" customFormat="1" x14ac:dyDescent="0.2">
      <c r="A373" s="56" t="s">
        <v>59</v>
      </c>
      <c r="B373" s="57">
        <v>600</v>
      </c>
      <c r="C373" s="57"/>
      <c r="D373" s="233" t="s">
        <v>30</v>
      </c>
      <c r="E373" s="101">
        <f t="shared" si="775"/>
        <v>64528.570000000065</v>
      </c>
      <c r="F373" s="101">
        <f>I373+L373+O373+R373+U373</f>
        <v>70725.159999999916</v>
      </c>
      <c r="G373" s="101">
        <f>J373+M373+P373+S373+V373</f>
        <v>70725.159999999916</v>
      </c>
      <c r="H373" s="101">
        <f>H365+H372-H369</f>
        <v>0</v>
      </c>
      <c r="I373" s="101">
        <f t="shared" ref="I373:Y373" si="778">I365+I372-I369</f>
        <v>0</v>
      </c>
      <c r="J373" s="101">
        <f t="shared" si="778"/>
        <v>0</v>
      </c>
      <c r="K373" s="101">
        <f t="shared" si="778"/>
        <v>0</v>
      </c>
      <c r="L373" s="101">
        <f t="shared" si="778"/>
        <v>0</v>
      </c>
      <c r="M373" s="101">
        <f t="shared" si="778"/>
        <v>0</v>
      </c>
      <c r="N373" s="101">
        <f t="shared" si="778"/>
        <v>0</v>
      </c>
      <c r="O373" s="101">
        <f t="shared" si="778"/>
        <v>0</v>
      </c>
      <c r="P373" s="101">
        <f t="shared" si="778"/>
        <v>0</v>
      </c>
      <c r="Q373" s="101">
        <f t="shared" si="778"/>
        <v>0</v>
      </c>
      <c r="R373" s="101">
        <f t="shared" si="778"/>
        <v>0</v>
      </c>
      <c r="S373" s="101">
        <f t="shared" si="778"/>
        <v>0</v>
      </c>
      <c r="T373" s="101">
        <f t="shared" si="778"/>
        <v>64528.570000000065</v>
      </c>
      <c r="U373" s="101">
        <f t="shared" si="778"/>
        <v>70725.159999999916</v>
      </c>
      <c r="V373" s="101">
        <f t="shared" si="778"/>
        <v>70725.159999999916</v>
      </c>
      <c r="W373" s="101">
        <f t="shared" si="778"/>
        <v>0</v>
      </c>
      <c r="X373" s="101">
        <f t="shared" si="778"/>
        <v>0</v>
      </c>
      <c r="Y373" s="101">
        <f t="shared" si="778"/>
        <v>0</v>
      </c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</row>
  </sheetData>
  <protectedRanges>
    <protectedRange sqref="A5:Y5" name="Диапазон4"/>
    <protectedRange sqref="I373:Y373 H366:H373 I371:Y371 I368:Y368" name="Диапазон3_1"/>
    <protectedRange sqref="I369:I370 I366:I367 I372" name="Диапазон3_2"/>
    <protectedRange sqref="J369:J370 J366:J367 J372" name="Диапазон3_3"/>
    <protectedRange sqref="K369:K370 K366:K367 K372" name="Диапазон3_4"/>
    <protectedRange sqref="L369:L370 L366:L367 L372" name="Диапазон3_5"/>
    <protectedRange sqref="M369:M370 M366:M367 M372" name="Диапазон3_6"/>
    <protectedRange sqref="N369:N370 N366:N367 N372" name="Диапазон3_7"/>
    <protectedRange sqref="O369:O370 O366:O367 O372" name="Диапазон3_8"/>
    <protectedRange sqref="P369:P370 P366:P367 P372" name="Диапазон3_9"/>
    <protectedRange sqref="Q369:Q370 Q366:Q367 Q372" name="Диапазон3_10"/>
    <protectedRange sqref="R369:R370 R366:R367 R372" name="Диапазон3_11"/>
    <protectedRange sqref="S369:S370 S366:S367 S372" name="Диапазон3_13"/>
    <protectedRange sqref="T369:T370 T366:T367 T372:V372" name="Диапазон3_14"/>
    <protectedRange sqref="U369:U370 U366:U367" name="Диапазон3_15"/>
    <protectedRange sqref="V369:V370 V366:V367" name="Диапазон3_16"/>
    <protectedRange sqref="W369:W370 W366:W367 W372" name="Диапазон3_17"/>
    <protectedRange sqref="X369:X370 X366:X367 X372" name="Диапазон3_18"/>
    <protectedRange sqref="Y369:Y370 Y366:Y367 Y372" name="Диапазон3_19"/>
  </protectedRanges>
  <mergeCells count="24">
    <mergeCell ref="T12:V12"/>
    <mergeCell ref="W12:Y12"/>
    <mergeCell ref="Q9:S10"/>
    <mergeCell ref="H8:Y8"/>
    <mergeCell ref="Q12:S12"/>
    <mergeCell ref="H12:J12"/>
    <mergeCell ref="T10:V10"/>
    <mergeCell ref="W10:Y10"/>
    <mergeCell ref="T9:Y9"/>
    <mergeCell ref="E12:G12"/>
    <mergeCell ref="K9:M10"/>
    <mergeCell ref="N9:P10"/>
    <mergeCell ref="K12:M12"/>
    <mergeCell ref="N12:P12"/>
    <mergeCell ref="E8:G10"/>
    <mergeCell ref="H9:J10"/>
    <mergeCell ref="A3:Y3"/>
    <mergeCell ref="A4:Y4"/>
    <mergeCell ref="A5:Y5"/>
    <mergeCell ref="A7:A10"/>
    <mergeCell ref="B7:B10"/>
    <mergeCell ref="C7:C10"/>
    <mergeCell ref="D7:D10"/>
    <mergeCell ref="E7:Y7"/>
  </mergeCells>
  <hyperlinks>
    <hyperlink ref="K9" r:id="rId1" display="consultantplus://offline/ref=1C3A26D7DD9AF3B93CC9289F1EB6DA98128ED5DBF4B3CDBAB92109986ADA75232017D7DF992DA8a9G"/>
  </hyperlinks>
  <pageMargins left="0.11811023622047245" right="0.11811023622047245" top="0.15748031496062992" bottom="0.15748031496062992" header="0.31496062992125984" footer="0.31496062992125984"/>
  <pageSetup paperSize="9" scale="45" fitToHeight="7" orientation="landscape" r:id="rId2"/>
  <rowBreaks count="5" manualBreakCount="5">
    <brk id="23" max="9" man="1"/>
    <brk id="55" max="24" man="1"/>
    <brk id="105" max="24" man="1"/>
    <brk id="254" max="24" man="1"/>
    <brk id="286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view="pageBreakPreview" topLeftCell="A7" zoomScaleNormal="100" zoomScaleSheetLayoutView="100" workbookViewId="0">
      <selection activeCell="I19" sqref="I19"/>
    </sheetView>
  </sheetViews>
  <sheetFormatPr defaultRowHeight="12.75" x14ac:dyDescent="0.2"/>
  <cols>
    <col min="1" max="1" width="28.7109375" customWidth="1"/>
    <col min="4" max="4" width="13.28515625" customWidth="1"/>
    <col min="5" max="5" width="12.7109375" customWidth="1"/>
    <col min="6" max="6" width="12" customWidth="1"/>
    <col min="7" max="7" width="13.5703125" customWidth="1"/>
    <col min="8" max="8" width="12.7109375" customWidth="1"/>
    <col min="9" max="9" width="12.42578125" customWidth="1"/>
    <col min="10" max="10" width="11" customWidth="1"/>
  </cols>
  <sheetData>
    <row r="1" spans="1:12" x14ac:dyDescent="0.2">
      <c r="A1" s="340"/>
      <c r="B1" s="340"/>
      <c r="C1" s="340"/>
      <c r="D1" s="340"/>
      <c r="E1" s="340"/>
      <c r="F1" s="340"/>
      <c r="G1" s="340"/>
      <c r="H1" s="340"/>
      <c r="I1" s="340"/>
      <c r="K1" s="179" t="s">
        <v>20</v>
      </c>
    </row>
    <row r="3" spans="1:12" x14ac:dyDescent="0.2">
      <c r="A3" s="341" t="s">
        <v>21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x14ac:dyDescent="0.2">
      <c r="A4" s="341" t="s">
        <v>22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x14ac:dyDescent="0.2">
      <c r="A5" s="342" t="s">
        <v>405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x14ac:dyDescent="0.2">
      <c r="A6" s="15"/>
    </row>
    <row r="7" spans="1:12" ht="25.5" customHeight="1" x14ac:dyDescent="0.2">
      <c r="A7" s="343" t="s">
        <v>15</v>
      </c>
      <c r="B7" s="343" t="s">
        <v>23</v>
      </c>
      <c r="C7" s="343" t="s">
        <v>24</v>
      </c>
      <c r="D7" s="343" t="s">
        <v>25</v>
      </c>
      <c r="E7" s="343"/>
      <c r="F7" s="343"/>
      <c r="G7" s="343"/>
      <c r="H7" s="343"/>
      <c r="I7" s="343"/>
      <c r="J7" s="343"/>
      <c r="K7" s="343"/>
      <c r="L7" s="343"/>
    </row>
    <row r="8" spans="1:12" x14ac:dyDescent="0.2">
      <c r="A8" s="343"/>
      <c r="B8" s="343"/>
      <c r="C8" s="343"/>
      <c r="D8" s="343" t="s">
        <v>26</v>
      </c>
      <c r="E8" s="343"/>
      <c r="F8" s="343"/>
      <c r="G8" s="343" t="s">
        <v>17</v>
      </c>
      <c r="H8" s="343"/>
      <c r="I8" s="343"/>
      <c r="J8" s="343"/>
      <c r="K8" s="343"/>
      <c r="L8" s="343"/>
    </row>
    <row r="9" spans="1:12" ht="102" customHeight="1" x14ac:dyDescent="0.2">
      <c r="A9" s="343"/>
      <c r="B9" s="343"/>
      <c r="C9" s="343"/>
      <c r="D9" s="343"/>
      <c r="E9" s="343"/>
      <c r="F9" s="343"/>
      <c r="G9" s="339" t="s">
        <v>27</v>
      </c>
      <c r="H9" s="339"/>
      <c r="I9" s="339"/>
      <c r="J9" s="339" t="s">
        <v>28</v>
      </c>
      <c r="K9" s="339"/>
      <c r="L9" s="339"/>
    </row>
    <row r="10" spans="1:12" ht="51" x14ac:dyDescent="0.2">
      <c r="A10" s="343"/>
      <c r="B10" s="343"/>
      <c r="C10" s="343"/>
      <c r="D10" s="227" t="s">
        <v>402</v>
      </c>
      <c r="E10" s="227" t="s">
        <v>403</v>
      </c>
      <c r="F10" s="227" t="s">
        <v>404</v>
      </c>
      <c r="G10" s="281" t="s">
        <v>402</v>
      </c>
      <c r="H10" s="281" t="s">
        <v>403</v>
      </c>
      <c r="I10" s="281" t="s">
        <v>404</v>
      </c>
      <c r="J10" s="281" t="s">
        <v>402</v>
      </c>
      <c r="K10" s="281" t="s">
        <v>403</v>
      </c>
      <c r="L10" s="281" t="s">
        <v>404</v>
      </c>
    </row>
    <row r="11" spans="1:12" x14ac:dyDescent="0.2">
      <c r="A11" s="227">
        <v>1</v>
      </c>
      <c r="B11" s="227">
        <v>2</v>
      </c>
      <c r="C11" s="227">
        <v>3</v>
      </c>
      <c r="D11" s="227">
        <v>4</v>
      </c>
      <c r="E11" s="227">
        <v>5</v>
      </c>
      <c r="F11" s="227">
        <v>6</v>
      </c>
      <c r="G11" s="227">
        <v>7</v>
      </c>
      <c r="H11" s="227">
        <v>8</v>
      </c>
      <c r="I11" s="227">
        <v>9</v>
      </c>
      <c r="J11" s="227">
        <v>10</v>
      </c>
      <c r="K11" s="227">
        <v>11</v>
      </c>
      <c r="L11" s="227">
        <v>12</v>
      </c>
    </row>
    <row r="12" spans="1:12" s="24" customFormat="1" ht="38.25" customHeight="1" x14ac:dyDescent="0.2">
      <c r="A12" s="31" t="s">
        <v>29</v>
      </c>
      <c r="B12" s="68">
        <v>1</v>
      </c>
      <c r="C12" s="68" t="s">
        <v>30</v>
      </c>
      <c r="D12" s="69">
        <f>G12+J12</f>
        <v>5725732.3300000001</v>
      </c>
      <c r="E12" s="69">
        <f>H12+K12</f>
        <v>5529327.5699999994</v>
      </c>
      <c r="F12" s="69">
        <f>I12+L12</f>
        <v>5529327.5699999994</v>
      </c>
      <c r="G12" s="69">
        <f>G13+G15+G35</f>
        <v>5725732.3300000001</v>
      </c>
      <c r="H12" s="69">
        <f>H13+H15+H35</f>
        <v>5529327.5699999994</v>
      </c>
      <c r="I12" s="69">
        <f>I13+I15+I35</f>
        <v>5529327.5699999994</v>
      </c>
      <c r="J12" s="69">
        <f>J13+J15</f>
        <v>0</v>
      </c>
      <c r="K12" s="69">
        <f>K13+K15</f>
        <v>0</v>
      </c>
      <c r="L12" s="69">
        <f>L13+L15</f>
        <v>0</v>
      </c>
    </row>
    <row r="13" spans="1:12" ht="50.25" customHeight="1" x14ac:dyDescent="0.2">
      <c r="A13" s="82" t="s">
        <v>31</v>
      </c>
      <c r="B13" s="84">
        <v>1001</v>
      </c>
      <c r="C13" s="84"/>
      <c r="D13" s="83">
        <f>G13+J13</f>
        <v>280989.59999999998</v>
      </c>
      <c r="E13" s="83">
        <f t="shared" ref="E13:F13" si="0">H13+K13</f>
        <v>280989.59999999998</v>
      </c>
      <c r="F13" s="83">
        <f t="shared" si="0"/>
        <v>280989.59999999998</v>
      </c>
      <c r="G13" s="83">
        <f>SUM(G14)</f>
        <v>280989.59999999998</v>
      </c>
      <c r="H13" s="83">
        <f t="shared" ref="H13:I13" si="1">SUM(H14)</f>
        <v>280989.59999999998</v>
      </c>
      <c r="I13" s="83">
        <f t="shared" si="1"/>
        <v>280989.59999999998</v>
      </c>
      <c r="J13" s="83"/>
      <c r="K13" s="83"/>
      <c r="L13" s="83"/>
    </row>
    <row r="14" spans="1:12" ht="15.75" customHeight="1" x14ac:dyDescent="0.2">
      <c r="A14" s="23" t="s">
        <v>378</v>
      </c>
      <c r="B14" s="70"/>
      <c r="C14" s="70"/>
      <c r="D14" s="261">
        <f t="shared" ref="D14:F29" si="2">G14+J14</f>
        <v>280989.59999999998</v>
      </c>
      <c r="E14" s="262">
        <f t="shared" si="2"/>
        <v>280989.59999999998</v>
      </c>
      <c r="F14" s="262">
        <f t="shared" si="2"/>
        <v>280989.59999999998</v>
      </c>
      <c r="G14" s="71">
        <v>280989.59999999998</v>
      </c>
      <c r="H14" s="71">
        <v>280989.59999999998</v>
      </c>
      <c r="I14" s="71">
        <v>280989.59999999998</v>
      </c>
      <c r="J14" s="71"/>
      <c r="K14" s="72"/>
      <c r="L14" s="72"/>
    </row>
    <row r="15" spans="1:12" ht="25.5" x14ac:dyDescent="0.2">
      <c r="A15" s="82" t="s">
        <v>32</v>
      </c>
      <c r="B15" s="84">
        <v>2001</v>
      </c>
      <c r="C15" s="85"/>
      <c r="D15" s="225">
        <f>G15+J15</f>
        <v>4859742.7300000004</v>
      </c>
      <c r="E15" s="225">
        <f t="shared" si="2"/>
        <v>4663337.97</v>
      </c>
      <c r="F15" s="225">
        <f>I15+L15</f>
        <v>4663337.97</v>
      </c>
      <c r="G15" s="225">
        <f>SUM(G16:G34)</f>
        <v>4859742.7300000004</v>
      </c>
      <c r="H15" s="225">
        <f t="shared" ref="H15:I15" si="3">SUM(H16:H34)</f>
        <v>4663337.97</v>
      </c>
      <c r="I15" s="225">
        <f t="shared" si="3"/>
        <v>4663337.97</v>
      </c>
      <c r="J15" s="86"/>
      <c r="K15" s="86"/>
      <c r="L15" s="86"/>
    </row>
    <row r="16" spans="1:12" x14ac:dyDescent="0.2">
      <c r="A16" s="23" t="s">
        <v>376</v>
      </c>
      <c r="B16" s="23"/>
      <c r="C16" s="23"/>
      <c r="D16" s="261">
        <f t="shared" ref="D16:F34" si="4">G16+J16</f>
        <v>30000</v>
      </c>
      <c r="E16" s="262">
        <f t="shared" si="2"/>
        <v>30000</v>
      </c>
      <c r="F16" s="262">
        <f t="shared" si="2"/>
        <v>30000</v>
      </c>
      <c r="G16" s="71">
        <v>30000</v>
      </c>
      <c r="H16" s="71">
        <v>30000</v>
      </c>
      <c r="I16" s="71">
        <v>30000</v>
      </c>
      <c r="J16" s="23"/>
      <c r="K16" s="23"/>
      <c r="L16" s="23"/>
    </row>
    <row r="17" spans="1:12" ht="15.75" customHeight="1" x14ac:dyDescent="0.2">
      <c r="A17" s="23" t="s">
        <v>377</v>
      </c>
      <c r="B17" s="70"/>
      <c r="C17" s="70"/>
      <c r="D17" s="261">
        <f>G17+J17</f>
        <v>48880</v>
      </c>
      <c r="E17" s="262">
        <f>H17+K17</f>
        <v>48880</v>
      </c>
      <c r="F17" s="262">
        <f>I17+L17</f>
        <v>48880</v>
      </c>
      <c r="G17" s="71">
        <v>48880</v>
      </c>
      <c r="H17" s="71">
        <v>48880</v>
      </c>
      <c r="I17" s="71">
        <v>48880</v>
      </c>
      <c r="J17" s="71"/>
      <c r="K17" s="72"/>
      <c r="L17" s="72"/>
    </row>
    <row r="18" spans="1:12" x14ac:dyDescent="0.2">
      <c r="A18" s="23" t="s">
        <v>384</v>
      </c>
      <c r="B18" s="23"/>
      <c r="C18" s="23"/>
      <c r="D18" s="261">
        <f t="shared" si="4"/>
        <v>1222233.94</v>
      </c>
      <c r="E18" s="262">
        <f t="shared" si="2"/>
        <v>1222233.94</v>
      </c>
      <c r="F18" s="262">
        <f t="shared" si="2"/>
        <v>1222233.94</v>
      </c>
      <c r="G18" s="71">
        <v>1222233.94</v>
      </c>
      <c r="H18" s="71">
        <v>1222233.94</v>
      </c>
      <c r="I18" s="71">
        <v>1222233.94</v>
      </c>
      <c r="J18" s="226"/>
      <c r="K18" s="23"/>
      <c r="L18" s="23"/>
    </row>
    <row r="19" spans="1:12" x14ac:dyDescent="0.2">
      <c r="A19" s="23" t="s">
        <v>383</v>
      </c>
      <c r="B19" s="23"/>
      <c r="C19" s="23"/>
      <c r="D19" s="261">
        <f t="shared" si="4"/>
        <v>120924.90999999999</v>
      </c>
      <c r="E19" s="262">
        <f t="shared" si="2"/>
        <v>120924.90999999999</v>
      </c>
      <c r="F19" s="262">
        <f t="shared" si="2"/>
        <v>120924.90999999999</v>
      </c>
      <c r="G19" s="71">
        <f>55080+44380.71+21464.2</f>
        <v>120924.90999999999</v>
      </c>
      <c r="H19" s="71">
        <f t="shared" ref="H19:I19" si="5">55080+44380.71+21464.2</f>
        <v>120924.90999999999</v>
      </c>
      <c r="I19" s="71">
        <f t="shared" si="5"/>
        <v>120924.90999999999</v>
      </c>
      <c r="J19" s="23"/>
      <c r="K19" s="23"/>
      <c r="L19" s="23"/>
    </row>
    <row r="20" spans="1:12" x14ac:dyDescent="0.2">
      <c r="A20" s="23" t="s">
        <v>378</v>
      </c>
      <c r="B20" s="73"/>
      <c r="C20" s="73"/>
      <c r="D20" s="261">
        <f t="shared" si="4"/>
        <v>221899.14</v>
      </c>
      <c r="E20" s="262">
        <f t="shared" si="2"/>
        <v>221899.14</v>
      </c>
      <c r="F20" s="262">
        <f t="shared" si="2"/>
        <v>221899.14</v>
      </c>
      <c r="G20" s="71">
        <v>221899.14</v>
      </c>
      <c r="H20" s="71">
        <v>221899.14</v>
      </c>
      <c r="I20" s="71">
        <v>221899.14</v>
      </c>
      <c r="J20" s="23"/>
      <c r="K20" s="23"/>
      <c r="L20" s="23"/>
    </row>
    <row r="21" spans="1:12" ht="15.75" customHeight="1" x14ac:dyDescent="0.2">
      <c r="A21" s="23" t="s">
        <v>381</v>
      </c>
      <c r="B21" s="70"/>
      <c r="C21" s="70"/>
      <c r="D21" s="261">
        <f t="shared" ref="D21:F23" si="6">G21+J21</f>
        <v>42000</v>
      </c>
      <c r="E21" s="262">
        <f t="shared" si="6"/>
        <v>42000</v>
      </c>
      <c r="F21" s="262">
        <f t="shared" si="6"/>
        <v>42000</v>
      </c>
      <c r="G21" s="71">
        <v>42000</v>
      </c>
      <c r="H21" s="71">
        <v>42000</v>
      </c>
      <c r="I21" s="71">
        <v>42000</v>
      </c>
      <c r="J21" s="71"/>
      <c r="K21" s="72"/>
      <c r="L21" s="72"/>
    </row>
    <row r="22" spans="1:12" ht="15.75" customHeight="1" x14ac:dyDescent="0.2">
      <c r="A22" s="23" t="s">
        <v>382</v>
      </c>
      <c r="B22" s="70"/>
      <c r="C22" s="70"/>
      <c r="D22" s="261">
        <f t="shared" si="6"/>
        <v>30000</v>
      </c>
      <c r="E22" s="262">
        <f t="shared" si="6"/>
        <v>30000</v>
      </c>
      <c r="F22" s="262">
        <f t="shared" si="6"/>
        <v>30000</v>
      </c>
      <c r="G22" s="71">
        <v>30000</v>
      </c>
      <c r="H22" s="71">
        <v>30000</v>
      </c>
      <c r="I22" s="71">
        <v>30000</v>
      </c>
      <c r="J22" s="71"/>
      <c r="K22" s="72"/>
      <c r="L22" s="72"/>
    </row>
    <row r="23" spans="1:12" ht="15.75" customHeight="1" x14ac:dyDescent="0.2">
      <c r="A23" s="23" t="s">
        <v>379</v>
      </c>
      <c r="B23" s="70"/>
      <c r="C23" s="70"/>
      <c r="D23" s="261">
        <f t="shared" si="6"/>
        <v>21000</v>
      </c>
      <c r="E23" s="262">
        <f t="shared" si="6"/>
        <v>0</v>
      </c>
      <c r="F23" s="262">
        <f t="shared" si="6"/>
        <v>0</v>
      </c>
      <c r="G23" s="71">
        <v>21000</v>
      </c>
      <c r="H23" s="71">
        <v>0</v>
      </c>
      <c r="I23" s="71">
        <v>0</v>
      </c>
      <c r="J23" s="71"/>
      <c r="K23" s="72"/>
      <c r="L23" s="72"/>
    </row>
    <row r="24" spans="1:12" ht="15.75" customHeight="1" x14ac:dyDescent="0.2">
      <c r="A24" s="23" t="s">
        <v>380</v>
      </c>
      <c r="B24" s="70"/>
      <c r="C24" s="70"/>
      <c r="D24" s="261">
        <f>G24+J24</f>
        <v>75960</v>
      </c>
      <c r="E24" s="262">
        <v>0</v>
      </c>
      <c r="F24" s="262">
        <v>0</v>
      </c>
      <c r="G24" s="71">
        <v>75960</v>
      </c>
      <c r="H24" s="71">
        <v>75960</v>
      </c>
      <c r="I24" s="71">
        <v>75960</v>
      </c>
      <c r="J24" s="71"/>
      <c r="K24" s="72"/>
      <c r="L24" s="72"/>
    </row>
    <row r="25" spans="1:12" ht="15.75" customHeight="1" x14ac:dyDescent="0.2">
      <c r="A25" s="23" t="s">
        <v>398</v>
      </c>
      <c r="B25" s="70"/>
      <c r="C25" s="70"/>
      <c r="D25" s="261">
        <f>G25+J25</f>
        <v>14268.8</v>
      </c>
      <c r="E25" s="262">
        <f>H25+K25</f>
        <v>14268.8</v>
      </c>
      <c r="F25" s="262">
        <f>I25+L25</f>
        <v>14268.8</v>
      </c>
      <c r="G25" s="71">
        <v>14268.8</v>
      </c>
      <c r="H25" s="71">
        <v>14268.8</v>
      </c>
      <c r="I25" s="71">
        <v>14268.8</v>
      </c>
      <c r="J25" s="71"/>
      <c r="K25" s="72"/>
      <c r="L25" s="72"/>
    </row>
    <row r="26" spans="1:12" ht="25.5" x14ac:dyDescent="0.2">
      <c r="A26" s="23" t="s">
        <v>385</v>
      </c>
      <c r="B26" s="23"/>
      <c r="C26" s="23"/>
      <c r="D26" s="261">
        <f>G26+J26</f>
        <v>146683.38</v>
      </c>
      <c r="E26" s="262">
        <f t="shared" si="2"/>
        <v>78665.619999999981</v>
      </c>
      <c r="F26" s="262">
        <f t="shared" si="2"/>
        <v>78665.619999999981</v>
      </c>
      <c r="G26" s="71">
        <f>235742.06+64170.12-G21-G23-G24-G25</f>
        <v>146683.38</v>
      </c>
      <c r="H26" s="71">
        <f>146724.3+64170.12-H21-H23-H24-H25</f>
        <v>78665.619999999981</v>
      </c>
      <c r="I26" s="71">
        <f>146724.3+64170.12-I21-I23-I24-I25</f>
        <v>78665.619999999981</v>
      </c>
      <c r="J26" s="23"/>
      <c r="K26" s="23"/>
      <c r="L26" s="23"/>
    </row>
    <row r="27" spans="1:12" ht="12" customHeight="1" x14ac:dyDescent="0.2">
      <c r="A27" s="23" t="s">
        <v>386</v>
      </c>
      <c r="B27" s="73"/>
      <c r="C27" s="73"/>
      <c r="D27" s="261">
        <f t="shared" si="4"/>
        <v>646700.92000000004</v>
      </c>
      <c r="E27" s="262">
        <f t="shared" si="2"/>
        <v>601313.92000000004</v>
      </c>
      <c r="F27" s="262">
        <f t="shared" si="2"/>
        <v>601313.92000000004</v>
      </c>
      <c r="G27" s="74">
        <f>75387+601313.92-G22</f>
        <v>646700.92000000004</v>
      </c>
      <c r="H27" s="74">
        <f>30000+601313.92-H22</f>
        <v>601313.92000000004</v>
      </c>
      <c r="I27" s="74">
        <f>30000+601313.92-I22</f>
        <v>601313.92000000004</v>
      </c>
      <c r="J27" s="73"/>
      <c r="K27" s="73"/>
      <c r="L27" s="73"/>
    </row>
    <row r="28" spans="1:12" ht="12" customHeight="1" x14ac:dyDescent="0.2">
      <c r="A28" s="23" t="s">
        <v>401</v>
      </c>
      <c r="B28" s="73"/>
      <c r="C28" s="73"/>
      <c r="D28" s="261">
        <f>G28</f>
        <v>8000</v>
      </c>
      <c r="E28" s="262">
        <f>H28</f>
        <v>8000</v>
      </c>
      <c r="F28" s="262">
        <f>I28</f>
        <v>8000</v>
      </c>
      <c r="G28" s="74">
        <v>8000</v>
      </c>
      <c r="H28" s="74">
        <v>8000</v>
      </c>
      <c r="I28" s="74">
        <v>8000</v>
      </c>
      <c r="J28" s="73"/>
      <c r="K28" s="73"/>
      <c r="L28" s="73"/>
    </row>
    <row r="29" spans="1:12" ht="25.5" customHeight="1" x14ac:dyDescent="0.2">
      <c r="A29" s="224" t="s">
        <v>387</v>
      </c>
      <c r="B29" s="73"/>
      <c r="C29" s="73"/>
      <c r="D29" s="261">
        <f t="shared" si="4"/>
        <v>992332.68</v>
      </c>
      <c r="E29" s="262">
        <f t="shared" si="2"/>
        <v>992332.68</v>
      </c>
      <c r="F29" s="262">
        <f t="shared" si="2"/>
        <v>992332.68</v>
      </c>
      <c r="G29" s="74">
        <v>992332.68</v>
      </c>
      <c r="H29" s="74">
        <v>992332.68</v>
      </c>
      <c r="I29" s="74">
        <v>992332.68</v>
      </c>
      <c r="J29" s="73"/>
      <c r="K29" s="73"/>
      <c r="L29" s="73"/>
    </row>
    <row r="30" spans="1:12" ht="25.5" x14ac:dyDescent="0.2">
      <c r="A30" s="263" t="s">
        <v>388</v>
      </c>
      <c r="B30" s="73"/>
      <c r="C30" s="73"/>
      <c r="D30" s="261">
        <f t="shared" si="4"/>
        <v>157758.96</v>
      </c>
      <c r="E30" s="262">
        <f t="shared" si="4"/>
        <v>157758.96</v>
      </c>
      <c r="F30" s="262">
        <f t="shared" si="4"/>
        <v>157758.96</v>
      </c>
      <c r="G30" s="74">
        <v>157758.96</v>
      </c>
      <c r="H30" s="74">
        <v>157758.96</v>
      </c>
      <c r="I30" s="74">
        <v>157758.96</v>
      </c>
      <c r="J30" s="73"/>
      <c r="K30" s="73"/>
      <c r="L30" s="73"/>
    </row>
    <row r="31" spans="1:12" ht="78.75" x14ac:dyDescent="0.2">
      <c r="A31" s="264" t="s">
        <v>138</v>
      </c>
      <c r="B31" s="265"/>
      <c r="C31" s="265"/>
      <c r="D31" s="266">
        <f t="shared" si="4"/>
        <v>107300</v>
      </c>
      <c r="E31" s="267">
        <f t="shared" si="4"/>
        <v>107300</v>
      </c>
      <c r="F31" s="267">
        <f t="shared" si="4"/>
        <v>107300</v>
      </c>
      <c r="G31" s="268">
        <f>81600+25700</f>
        <v>107300</v>
      </c>
      <c r="H31" s="268">
        <f t="shared" ref="H31:I31" si="7">81600+25700</f>
        <v>107300</v>
      </c>
      <c r="I31" s="268">
        <f t="shared" si="7"/>
        <v>107300</v>
      </c>
      <c r="J31" s="265"/>
      <c r="K31" s="265"/>
      <c r="L31" s="265"/>
    </row>
    <row r="32" spans="1:12" ht="67.5" x14ac:dyDescent="0.2">
      <c r="A32" s="264" t="s">
        <v>155</v>
      </c>
      <c r="B32" s="265"/>
      <c r="C32" s="265"/>
      <c r="D32" s="266">
        <f t="shared" si="4"/>
        <v>847000</v>
      </c>
      <c r="E32" s="267">
        <f t="shared" si="4"/>
        <v>847000</v>
      </c>
      <c r="F32" s="267">
        <f t="shared" si="4"/>
        <v>847000</v>
      </c>
      <c r="G32" s="268">
        <v>847000</v>
      </c>
      <c r="H32" s="268">
        <v>847000</v>
      </c>
      <c r="I32" s="268">
        <v>847000</v>
      </c>
      <c r="J32" s="265"/>
      <c r="K32" s="265"/>
      <c r="L32" s="265"/>
    </row>
    <row r="33" spans="1:12" ht="78.75" x14ac:dyDescent="0.2">
      <c r="A33" s="264" t="s">
        <v>157</v>
      </c>
      <c r="B33" s="265"/>
      <c r="C33" s="265"/>
      <c r="D33" s="266">
        <f t="shared" si="4"/>
        <v>64800</v>
      </c>
      <c r="E33" s="267">
        <f t="shared" si="4"/>
        <v>64800</v>
      </c>
      <c r="F33" s="267">
        <f t="shared" si="4"/>
        <v>64800</v>
      </c>
      <c r="G33" s="268">
        <v>64800</v>
      </c>
      <c r="H33" s="268">
        <v>64800</v>
      </c>
      <c r="I33" s="268">
        <v>64800</v>
      </c>
      <c r="J33" s="265"/>
      <c r="K33" s="265"/>
      <c r="L33" s="265"/>
    </row>
    <row r="34" spans="1:12" ht="67.5" x14ac:dyDescent="0.2">
      <c r="A34" s="264" t="s">
        <v>134</v>
      </c>
      <c r="B34" s="265"/>
      <c r="C34" s="265"/>
      <c r="D34" s="266">
        <f t="shared" si="4"/>
        <v>62000</v>
      </c>
      <c r="E34" s="267">
        <f t="shared" si="4"/>
        <v>0</v>
      </c>
      <c r="F34" s="267">
        <f t="shared" si="4"/>
        <v>0</v>
      </c>
      <c r="G34" s="268">
        <v>62000</v>
      </c>
      <c r="H34" s="268">
        <v>0</v>
      </c>
      <c r="I34" s="268">
        <v>0</v>
      </c>
      <c r="J34" s="265"/>
      <c r="K34" s="265"/>
      <c r="L34" s="265"/>
    </row>
    <row r="35" spans="1:12" ht="25.5" x14ac:dyDescent="0.2">
      <c r="A35" s="85" t="s">
        <v>154</v>
      </c>
      <c r="B35" s="269"/>
      <c r="C35" s="269"/>
      <c r="D35" s="83">
        <f>G35+J35</f>
        <v>585000</v>
      </c>
      <c r="E35" s="270">
        <f>H35</f>
        <v>585000</v>
      </c>
      <c r="F35" s="270">
        <f>I35</f>
        <v>585000</v>
      </c>
      <c r="G35" s="270">
        <f>SUM(G36:G40)</f>
        <v>585000</v>
      </c>
      <c r="H35" s="270">
        <f>SUM(H36:H40)</f>
        <v>585000</v>
      </c>
      <c r="I35" s="270">
        <f>SUM(I36:I40)</f>
        <v>585000</v>
      </c>
      <c r="J35" s="269"/>
      <c r="K35" s="269"/>
      <c r="L35" s="269"/>
    </row>
    <row r="36" spans="1:12" ht="12" customHeight="1" x14ac:dyDescent="0.2">
      <c r="A36" s="271" t="s">
        <v>298</v>
      </c>
      <c r="B36" s="73"/>
      <c r="C36" s="73"/>
      <c r="D36" s="261">
        <f>G36</f>
        <v>130000</v>
      </c>
      <c r="E36" s="262">
        <f>H36</f>
        <v>130000</v>
      </c>
      <c r="F36" s="262">
        <f>I36</f>
        <v>130000</v>
      </c>
      <c r="G36" s="74">
        <v>130000</v>
      </c>
      <c r="H36" s="74">
        <v>130000</v>
      </c>
      <c r="I36" s="74">
        <v>130000</v>
      </c>
      <c r="J36" s="73"/>
      <c r="K36" s="73"/>
      <c r="L36" s="73"/>
    </row>
    <row r="37" spans="1:12" ht="23.25" customHeight="1" x14ac:dyDescent="0.2">
      <c r="A37" s="263" t="s">
        <v>126</v>
      </c>
      <c r="B37" s="73"/>
      <c r="C37" s="73"/>
      <c r="D37" s="261">
        <f t="shared" ref="D37:F40" si="8">G37+J37</f>
        <v>0</v>
      </c>
      <c r="E37" s="262">
        <f t="shared" si="8"/>
        <v>0</v>
      </c>
      <c r="F37" s="262">
        <f t="shared" si="8"/>
        <v>0</v>
      </c>
      <c r="G37" s="74">
        <v>0</v>
      </c>
      <c r="H37" s="74">
        <v>0</v>
      </c>
      <c r="I37" s="74">
        <v>0</v>
      </c>
      <c r="J37" s="73"/>
      <c r="K37" s="73"/>
      <c r="L37" s="73"/>
    </row>
    <row r="38" spans="1:12" ht="12" customHeight="1" x14ac:dyDescent="0.2">
      <c r="A38" s="224" t="s">
        <v>327</v>
      </c>
      <c r="B38" s="73"/>
      <c r="C38" s="73"/>
      <c r="D38" s="261">
        <f t="shared" si="8"/>
        <v>310000</v>
      </c>
      <c r="E38" s="262">
        <f t="shared" si="8"/>
        <v>310000</v>
      </c>
      <c r="F38" s="262">
        <f t="shared" si="8"/>
        <v>310000</v>
      </c>
      <c r="G38" s="74">
        <v>310000</v>
      </c>
      <c r="H38" s="74">
        <v>310000</v>
      </c>
      <c r="I38" s="74">
        <v>310000</v>
      </c>
      <c r="J38" s="73"/>
      <c r="K38" s="73"/>
      <c r="L38" s="73"/>
    </row>
    <row r="39" spans="1:12" ht="25.5" x14ac:dyDescent="0.2">
      <c r="A39" s="263" t="s">
        <v>128</v>
      </c>
      <c r="B39" s="73"/>
      <c r="C39" s="73"/>
      <c r="D39" s="261">
        <f t="shared" si="8"/>
        <v>25000</v>
      </c>
      <c r="E39" s="262">
        <f t="shared" si="8"/>
        <v>25000</v>
      </c>
      <c r="F39" s="262">
        <f t="shared" si="8"/>
        <v>25000</v>
      </c>
      <c r="G39" s="74">
        <v>25000</v>
      </c>
      <c r="H39" s="74">
        <v>25000</v>
      </c>
      <c r="I39" s="74">
        <v>25000</v>
      </c>
      <c r="J39" s="73"/>
      <c r="K39" s="73"/>
      <c r="L39" s="73"/>
    </row>
    <row r="40" spans="1:12" ht="38.25" x14ac:dyDescent="0.2">
      <c r="A40" s="263" t="s">
        <v>359</v>
      </c>
      <c r="B40" s="73"/>
      <c r="C40" s="73"/>
      <c r="D40" s="261">
        <f t="shared" si="8"/>
        <v>120000</v>
      </c>
      <c r="E40" s="262">
        <f t="shared" si="8"/>
        <v>120000</v>
      </c>
      <c r="F40" s="262">
        <f t="shared" si="8"/>
        <v>120000</v>
      </c>
      <c r="G40" s="74">
        <v>120000</v>
      </c>
      <c r="H40" s="74">
        <v>120000</v>
      </c>
      <c r="I40" s="74">
        <v>120000</v>
      </c>
      <c r="J40" s="73"/>
      <c r="K40" s="73"/>
      <c r="L40" s="73"/>
    </row>
  </sheetData>
  <protectedRanges>
    <protectedRange sqref="A5:Y5" name="Диапазон4"/>
  </protectedRanges>
  <mergeCells count="12">
    <mergeCell ref="G9:I9"/>
    <mergeCell ref="J9:L9"/>
    <mergeCell ref="A1:I1"/>
    <mergeCell ref="A3:L3"/>
    <mergeCell ref="A4:L4"/>
    <mergeCell ref="A5:L5"/>
    <mergeCell ref="A7:A10"/>
    <mergeCell ref="B7:B10"/>
    <mergeCell ref="C7:C10"/>
    <mergeCell ref="D7:L7"/>
    <mergeCell ref="D8:F9"/>
    <mergeCell ref="G8:L8"/>
  </mergeCells>
  <hyperlinks>
    <hyperlink ref="G9" r:id="rId1" display="consultantplus://offline/ref=1C3A26D7DD9AF3B93CC9289F1EB6DA981281DBDCF5B2CDBAB92109986AADaAG"/>
    <hyperlink ref="J9" r:id="rId2" display="consultantplus://offline/ref=1C3A26D7DD9AF3B93CC9289F1EB6DA98128EDFD8F2B6CDBAB92109986AADaAG"/>
  </hyperlinks>
  <pageMargins left="0.70866141732283472" right="0.70866141732283472" top="0.74803149606299213" bottom="0.74803149606299213" header="0.31496062992125984" footer="0.31496062992125984"/>
  <pageSetup paperSize="9" scale="87" fitToHeight="2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view="pageBreakPreview" topLeftCell="A16" zoomScaleSheetLayoutView="100" workbookViewId="0">
      <selection activeCell="C13" sqref="C13"/>
    </sheetView>
  </sheetViews>
  <sheetFormatPr defaultRowHeight="12.75" x14ac:dyDescent="0.2"/>
  <cols>
    <col min="1" max="1" width="56.85546875" customWidth="1"/>
    <col min="2" max="2" width="23.5703125" customWidth="1"/>
    <col min="3" max="3" width="32.140625" customWidth="1"/>
  </cols>
  <sheetData>
    <row r="1" spans="1:3" x14ac:dyDescent="0.2">
      <c r="C1" s="179" t="s">
        <v>72</v>
      </c>
    </row>
    <row r="2" spans="1:3" x14ac:dyDescent="0.2">
      <c r="A2" s="14"/>
    </row>
    <row r="3" spans="1:3" x14ac:dyDescent="0.2">
      <c r="A3" s="15"/>
    </row>
    <row r="4" spans="1:3" ht="13.5" x14ac:dyDescent="0.2">
      <c r="A4" s="347" t="s">
        <v>73</v>
      </c>
      <c r="B4" s="347"/>
      <c r="C4" s="347"/>
    </row>
    <row r="5" spans="1:3" ht="13.5" x14ac:dyDescent="0.2">
      <c r="A5" s="347" t="s">
        <v>74</v>
      </c>
      <c r="B5" s="347"/>
      <c r="C5" s="347"/>
    </row>
    <row r="6" spans="1:3" ht="13.5" x14ac:dyDescent="0.2">
      <c r="A6" s="348" t="s">
        <v>399</v>
      </c>
      <c r="B6" s="348"/>
      <c r="C6" s="348"/>
    </row>
    <row r="7" spans="1:3" x14ac:dyDescent="0.2">
      <c r="A7" s="349" t="s">
        <v>75</v>
      </c>
      <c r="B7" s="349"/>
      <c r="C7" s="349"/>
    </row>
    <row r="8" spans="1:3" ht="13.5" thickBot="1" x14ac:dyDescent="0.25">
      <c r="A8" s="15"/>
    </row>
    <row r="9" spans="1:3" ht="33.75" customHeight="1" thickBot="1" x14ac:dyDescent="0.25">
      <c r="A9" s="20" t="s">
        <v>15</v>
      </c>
      <c r="B9" s="20" t="s">
        <v>23</v>
      </c>
      <c r="C9" s="80" t="s">
        <v>76</v>
      </c>
    </row>
    <row r="10" spans="1:3" ht="13.5" thickBot="1" x14ac:dyDescent="0.25">
      <c r="A10" s="18">
        <v>1</v>
      </c>
      <c r="B10" s="18">
        <v>2</v>
      </c>
      <c r="C10" s="80">
        <v>3</v>
      </c>
    </row>
    <row r="11" spans="1:3" ht="22.5" customHeight="1" thickBot="1" x14ac:dyDescent="0.25">
      <c r="A11" s="19" t="s">
        <v>58</v>
      </c>
      <c r="B11" s="18">
        <v>10</v>
      </c>
      <c r="C11" s="19">
        <v>64528.57</v>
      </c>
    </row>
    <row r="12" spans="1:3" ht="18.75" customHeight="1" thickBot="1" x14ac:dyDescent="0.25">
      <c r="A12" s="19" t="s">
        <v>59</v>
      </c>
      <c r="B12" s="18">
        <v>20</v>
      </c>
      <c r="C12" s="19">
        <v>64528.57</v>
      </c>
    </row>
    <row r="13" spans="1:3" ht="13.5" thickBot="1" x14ac:dyDescent="0.25">
      <c r="A13" s="19" t="s">
        <v>77</v>
      </c>
      <c r="B13" s="18">
        <v>30</v>
      </c>
      <c r="C13" s="19"/>
    </row>
    <row r="14" spans="1:3" ht="13.5" thickBot="1" x14ac:dyDescent="0.25">
      <c r="A14" s="19"/>
      <c r="B14" s="19"/>
      <c r="C14" s="19"/>
    </row>
    <row r="15" spans="1:3" ht="13.5" thickBot="1" x14ac:dyDescent="0.25">
      <c r="A15" s="19" t="s">
        <v>78</v>
      </c>
      <c r="B15" s="18">
        <v>40</v>
      </c>
      <c r="C15" s="19"/>
    </row>
    <row r="16" spans="1:3" ht="13.5" thickBot="1" x14ac:dyDescent="0.25">
      <c r="A16" s="19"/>
      <c r="B16" s="19"/>
      <c r="C16" s="19"/>
    </row>
    <row r="17" spans="1:6" x14ac:dyDescent="0.2">
      <c r="A17" s="15"/>
    </row>
    <row r="18" spans="1:6" x14ac:dyDescent="0.2">
      <c r="A18" s="14"/>
      <c r="C18" s="179" t="s">
        <v>79</v>
      </c>
    </row>
    <row r="19" spans="1:6" x14ac:dyDescent="0.2">
      <c r="A19" s="15"/>
    </row>
    <row r="20" spans="1:6" x14ac:dyDescent="0.2">
      <c r="A20" s="341" t="s">
        <v>80</v>
      </c>
      <c r="B20" s="341"/>
      <c r="C20" s="341"/>
    </row>
    <row r="21" spans="1:6" ht="13.5" thickBot="1" x14ac:dyDescent="0.25">
      <c r="A21" s="15"/>
    </row>
    <row r="22" spans="1:6" ht="13.5" thickBot="1" x14ac:dyDescent="0.25">
      <c r="A22" s="20" t="s">
        <v>15</v>
      </c>
      <c r="B22" s="16" t="s">
        <v>23</v>
      </c>
      <c r="C22" s="188" t="s">
        <v>81</v>
      </c>
    </row>
    <row r="23" spans="1:6" ht="13.5" thickBot="1" x14ac:dyDescent="0.25">
      <c r="A23" s="18">
        <v>1</v>
      </c>
      <c r="B23" s="17">
        <v>2</v>
      </c>
      <c r="C23" s="188">
        <v>3</v>
      </c>
    </row>
    <row r="24" spans="1:6" ht="30.75" customHeight="1" thickBot="1" x14ac:dyDescent="0.25">
      <c r="A24" s="19" t="s">
        <v>82</v>
      </c>
      <c r="B24" s="18">
        <v>10</v>
      </c>
      <c r="C24" s="19"/>
    </row>
    <row r="25" spans="1:6" ht="72" customHeight="1" thickBot="1" x14ac:dyDescent="0.25">
      <c r="A25" s="21" t="s">
        <v>83</v>
      </c>
      <c r="B25" s="18">
        <v>20</v>
      </c>
      <c r="C25" s="19"/>
    </row>
    <row r="26" spans="1:6" ht="39" customHeight="1" thickBot="1" x14ac:dyDescent="0.25">
      <c r="A26" s="19" t="s">
        <v>84</v>
      </c>
      <c r="B26" s="18">
        <v>30</v>
      </c>
      <c r="C26" s="19"/>
    </row>
    <row r="28" spans="1:6" ht="18.75" x14ac:dyDescent="0.3">
      <c r="A28" s="63"/>
      <c r="B28" s="64"/>
      <c r="C28" s="64"/>
      <c r="D28" s="64"/>
      <c r="E28" s="9"/>
      <c r="F28" s="9"/>
    </row>
    <row r="29" spans="1:6" ht="18.75" x14ac:dyDescent="0.3">
      <c r="A29" s="63"/>
      <c r="B29" s="9"/>
      <c r="C29" s="9"/>
      <c r="D29" s="9"/>
      <c r="E29" s="9"/>
      <c r="F29" s="9"/>
    </row>
    <row r="30" spans="1:6" ht="18.75" x14ac:dyDescent="0.3">
      <c r="A30" s="63" t="s">
        <v>164</v>
      </c>
      <c r="B30" s="64"/>
      <c r="C30" s="345" t="s">
        <v>390</v>
      </c>
      <c r="D30" s="345"/>
    </row>
    <row r="31" spans="1:6" ht="15" x14ac:dyDescent="0.2">
      <c r="A31" s="63"/>
      <c r="B31" s="65" t="s">
        <v>162</v>
      </c>
      <c r="C31" s="344" t="s">
        <v>163</v>
      </c>
      <c r="D31" s="344"/>
    </row>
    <row r="32" spans="1:6" ht="18.75" x14ac:dyDescent="0.3">
      <c r="A32" s="63"/>
      <c r="B32" s="9"/>
      <c r="C32" s="9"/>
      <c r="D32" s="9"/>
      <c r="E32" s="9"/>
      <c r="F32" s="9"/>
    </row>
    <row r="33" spans="1:6" ht="18.75" x14ac:dyDescent="0.3">
      <c r="A33" s="63" t="s">
        <v>165</v>
      </c>
      <c r="B33" s="64"/>
      <c r="C33" s="346" t="s">
        <v>390</v>
      </c>
      <c r="D33" s="346"/>
    </row>
    <row r="34" spans="1:6" x14ac:dyDescent="0.2">
      <c r="A34" s="66" t="s">
        <v>175</v>
      </c>
      <c r="B34" s="65" t="s">
        <v>162</v>
      </c>
      <c r="C34" s="344" t="s">
        <v>163</v>
      </c>
      <c r="D34" s="344"/>
    </row>
    <row r="35" spans="1:6" ht="18.75" x14ac:dyDescent="0.3">
      <c r="A35" s="67"/>
      <c r="B35" s="9"/>
      <c r="C35" s="9"/>
      <c r="D35" s="9"/>
      <c r="E35" s="9"/>
      <c r="F35" s="9"/>
    </row>
    <row r="36" spans="1:6" ht="18.75" x14ac:dyDescent="0.3">
      <c r="A36" s="87" t="s">
        <v>400</v>
      </c>
      <c r="B36" s="9"/>
      <c r="C36" s="9"/>
      <c r="D36" s="9"/>
      <c r="E36" s="9"/>
      <c r="F36" s="9"/>
    </row>
  </sheetData>
  <mergeCells count="9">
    <mergeCell ref="C34:D34"/>
    <mergeCell ref="C30:D30"/>
    <mergeCell ref="C31:D31"/>
    <mergeCell ref="C33:D33"/>
    <mergeCell ref="A4:C4"/>
    <mergeCell ref="A5:C5"/>
    <mergeCell ref="A6:C6"/>
    <mergeCell ref="A7:C7"/>
    <mergeCell ref="A20:C20"/>
  </mergeCells>
  <hyperlinks>
    <hyperlink ref="A25" r:id="rId1" display="consultantplus://offline/ref=1C3A26D7DD9AF3B93CC9289F1EB6DA98128ED5DBF4B3CDBAB92109986AADaAG"/>
  </hyperlinks>
  <pageMargins left="0.70866141732283472" right="0.70866141732283472" top="0.74803149606299213" bottom="0.74803149606299213" header="0.31496062992125984" footer="0.31496062992125984"/>
  <pageSetup paperSize="9" scale="7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титлист</vt:lpstr>
      <vt:lpstr>табл1</vt:lpstr>
      <vt:lpstr>табл 2  (2017-2019 гг.)</vt:lpstr>
      <vt:lpstr>табл 2.1</vt:lpstr>
      <vt:lpstr>Табл 3, 4</vt:lpstr>
      <vt:lpstr>'табл 2  (2017-2019 гг.)'!Область_печати</vt:lpstr>
      <vt:lpstr>'табл 2.1'!Область_печати</vt:lpstr>
      <vt:lpstr>табл1!Область_печати</vt:lpstr>
      <vt:lpstr>титлист!Область_печати</vt:lpstr>
    </vt:vector>
  </TitlesOfParts>
  <Company>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User82</dc:creator>
  <cp:lastModifiedBy>Windows User</cp:lastModifiedBy>
  <cp:lastPrinted>2018-01-31T13:22:06Z</cp:lastPrinted>
  <dcterms:created xsi:type="dcterms:W3CDTF">2015-11-17T14:04:53Z</dcterms:created>
  <dcterms:modified xsi:type="dcterms:W3CDTF">2018-02-07T11:48:04Z</dcterms:modified>
</cp:coreProperties>
</file>